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bajo\Sampo Tolkki\Runabout 10.8 mio\"/>
    </mc:Choice>
  </mc:AlternateContent>
  <bookViews>
    <workbookView xWindow="480" yWindow="45" windowWidth="21315" windowHeight="8760" activeTab="1"/>
  </bookViews>
  <sheets>
    <sheet name="Structure" sheetId="1" r:id="rId1"/>
    <sheet name="Ligth Ship&amp;Full Load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56" i="1" l="1"/>
  <c r="I56" i="1"/>
  <c r="G56" i="1"/>
  <c r="E55" i="1"/>
  <c r="K55" i="1" s="1"/>
  <c r="E53" i="1"/>
  <c r="K53" i="1" s="1"/>
  <c r="E52" i="1"/>
  <c r="G52" i="1" s="1"/>
  <c r="E54" i="1"/>
  <c r="K54" i="1" s="1"/>
  <c r="E51" i="1"/>
  <c r="G51" i="1" s="1"/>
  <c r="E58" i="1" l="1"/>
  <c r="K52" i="1"/>
  <c r="I52" i="1"/>
  <c r="K51" i="1"/>
  <c r="I51" i="1"/>
  <c r="G54" i="1"/>
  <c r="G55" i="1"/>
  <c r="I54" i="1"/>
  <c r="I55" i="1"/>
  <c r="I53" i="1"/>
  <c r="G53" i="1"/>
  <c r="H9" i="2"/>
  <c r="I9" i="2"/>
  <c r="G9" i="2"/>
  <c r="E60" i="1" l="1"/>
  <c r="E64" i="1" s="1"/>
  <c r="I64" i="1"/>
  <c r="K64" i="1"/>
  <c r="G64" i="1"/>
  <c r="H64" i="1" l="1"/>
  <c r="F64" i="1"/>
  <c r="J64" i="1"/>
  <c r="I29" i="2"/>
  <c r="H29" i="2"/>
  <c r="G29" i="2"/>
  <c r="I21" i="2"/>
  <c r="H21" i="2"/>
  <c r="G21" i="2"/>
  <c r="I20" i="2"/>
  <c r="H20" i="2"/>
  <c r="G20" i="2"/>
  <c r="I15" i="2"/>
  <c r="H15" i="2"/>
  <c r="G15" i="2"/>
  <c r="I14" i="2"/>
  <c r="H14" i="2"/>
  <c r="G14" i="2"/>
  <c r="G36" i="2"/>
  <c r="I49" i="2" l="1"/>
  <c r="H49" i="2"/>
  <c r="G49" i="2"/>
  <c r="I48" i="2"/>
  <c r="H48" i="2"/>
  <c r="G48" i="2"/>
  <c r="I47" i="2"/>
  <c r="H47" i="2"/>
  <c r="G47" i="2"/>
  <c r="I46" i="2"/>
  <c r="H46" i="2"/>
  <c r="G46" i="2"/>
  <c r="G5" i="2"/>
  <c r="H5" i="2"/>
  <c r="I5" i="2"/>
  <c r="G6" i="2"/>
  <c r="H6" i="2"/>
  <c r="I6" i="2"/>
  <c r="G7" i="2"/>
  <c r="H7" i="2"/>
  <c r="I7" i="2"/>
  <c r="G8" i="2"/>
  <c r="H8" i="2"/>
  <c r="I8" i="2"/>
  <c r="G11" i="2"/>
  <c r="H11" i="2"/>
  <c r="I11" i="2"/>
  <c r="G12" i="2"/>
  <c r="H12" i="2"/>
  <c r="I12" i="2"/>
  <c r="G13" i="2"/>
  <c r="H13" i="2"/>
  <c r="I13" i="2"/>
  <c r="G16" i="2"/>
  <c r="H16" i="2"/>
  <c r="I16" i="2"/>
  <c r="G18" i="2"/>
  <c r="H18" i="2"/>
  <c r="I18" i="2"/>
  <c r="G19" i="2"/>
  <c r="H19" i="2"/>
  <c r="I19" i="2"/>
  <c r="G22" i="2"/>
  <c r="H22" i="2"/>
  <c r="I22" i="2"/>
  <c r="G24" i="2"/>
  <c r="H24" i="2"/>
  <c r="I24" i="2"/>
  <c r="G25" i="2"/>
  <c r="H25" i="2"/>
  <c r="I25" i="2"/>
  <c r="G26" i="2"/>
  <c r="H26" i="2"/>
  <c r="I26" i="2"/>
  <c r="G27" i="2"/>
  <c r="H27" i="2"/>
  <c r="I27" i="2"/>
  <c r="G28" i="2"/>
  <c r="H28" i="2"/>
  <c r="I28" i="2"/>
  <c r="G30" i="2"/>
  <c r="H30" i="2"/>
  <c r="I30" i="2"/>
  <c r="G32" i="2"/>
  <c r="H32" i="2"/>
  <c r="I32" i="2"/>
  <c r="G33" i="2"/>
  <c r="H33" i="2"/>
  <c r="I33" i="2"/>
  <c r="G34" i="2"/>
  <c r="H34" i="2"/>
  <c r="I34" i="2"/>
  <c r="H36" i="2"/>
  <c r="I36" i="2"/>
  <c r="G37" i="2"/>
  <c r="H37" i="2"/>
  <c r="I37" i="2"/>
  <c r="G38" i="2"/>
  <c r="H38" i="2"/>
  <c r="I38" i="2"/>
  <c r="H32" i="1" l="1"/>
  <c r="E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C34" i="1"/>
  <c r="C38" i="1" s="1"/>
  <c r="C40" i="1" s="1"/>
  <c r="C41" i="1" s="1"/>
  <c r="H34" i="1" l="1"/>
  <c r="G34" i="1" s="1"/>
  <c r="E34" i="1"/>
  <c r="D34" i="1" s="1"/>
  <c r="C43" i="1"/>
  <c r="G43" i="1" l="1"/>
  <c r="D43" i="1"/>
  <c r="C40" i="2"/>
  <c r="I3" i="2"/>
  <c r="I40" i="2" s="1"/>
  <c r="G3" i="2"/>
  <c r="G40" i="2" s="1"/>
  <c r="H3" i="2"/>
  <c r="H40" i="2" s="1"/>
  <c r="C41" i="2" l="1"/>
  <c r="C44" i="2" s="1"/>
  <c r="C52" i="2" s="1"/>
  <c r="D40" i="2"/>
  <c r="D41" i="2" s="1"/>
  <c r="G41" i="2" s="1"/>
  <c r="G44" i="2" s="1"/>
  <c r="G52" i="2" s="1"/>
  <c r="F40" i="2"/>
  <c r="F41" i="2" s="1"/>
  <c r="I41" i="2" s="1"/>
  <c r="I44" i="2" s="1"/>
  <c r="E40" i="2"/>
  <c r="E41" i="2" s="1"/>
  <c r="H41" i="2" s="1"/>
  <c r="H44" i="2" s="1"/>
  <c r="E44" i="2" l="1"/>
  <c r="D52" i="2"/>
  <c r="F44" i="2"/>
  <c r="I52" i="2"/>
  <c r="F52" i="2" s="1"/>
  <c r="D44" i="2"/>
</calcChain>
</file>

<file path=xl/sharedStrings.xml><?xml version="1.0" encoding="utf-8"?>
<sst xmlns="http://schemas.openxmlformats.org/spreadsheetml/2006/main" count="148" uniqueCount="142">
  <si>
    <t>Surface 1</t>
  </si>
  <si>
    <t>Surface 2</t>
  </si>
  <si>
    <t>Surface 3</t>
  </si>
  <si>
    <t>Surface 4</t>
  </si>
  <si>
    <t>Surface 5</t>
  </si>
  <si>
    <t>Surface 6</t>
  </si>
  <si>
    <t>Surface 7</t>
  </si>
  <si>
    <t>Surface 8</t>
  </si>
  <si>
    <t>Surface 9</t>
  </si>
  <si>
    <t>Surface 10</t>
  </si>
  <si>
    <t>Surface 11</t>
  </si>
  <si>
    <t>Surface 12</t>
  </si>
  <si>
    <t>Surface 13</t>
  </si>
  <si>
    <t>Surface 14</t>
  </si>
  <si>
    <t>Surface 15</t>
  </si>
  <si>
    <t>Surface 16</t>
  </si>
  <si>
    <t>Surface 17</t>
  </si>
  <si>
    <t>Surface 18</t>
  </si>
  <si>
    <t>Surface 19</t>
  </si>
  <si>
    <t>Surface 20</t>
  </si>
  <si>
    <t>Surface 21</t>
  </si>
  <si>
    <t>Surface 22</t>
  </si>
  <si>
    <t>Surface 23</t>
  </si>
  <si>
    <t>Surface 24</t>
  </si>
  <si>
    <t>Surface 25</t>
  </si>
  <si>
    <t>Surface 26</t>
  </si>
  <si>
    <t>Surface 27</t>
  </si>
  <si>
    <t>Surface 28</t>
  </si>
  <si>
    <t>Total 3D true surface area</t>
  </si>
  <si>
    <t>SURFACE</t>
  </si>
  <si>
    <t>Area m^2</t>
  </si>
  <si>
    <t>LC m</t>
  </si>
  <si>
    <t>TC m</t>
  </si>
  <si>
    <t>VC m</t>
  </si>
  <si>
    <t>MomZ. m*2 x m</t>
  </si>
  <si>
    <t>MomX. m*2 x m</t>
  </si>
  <si>
    <t>Deck</t>
  </si>
  <si>
    <t>medium thickness  mm</t>
  </si>
  <si>
    <t>Volume  m^3</t>
  </si>
  <si>
    <t>specific grav   kg/m3</t>
  </si>
  <si>
    <t>Plates Total weight  kg</t>
  </si>
  <si>
    <t>Structure  TOTAL weight</t>
  </si>
  <si>
    <t>Structure</t>
  </si>
  <si>
    <t>ITEM</t>
  </si>
  <si>
    <t>x</t>
  </si>
  <si>
    <t>y</t>
  </si>
  <si>
    <t>z</t>
  </si>
  <si>
    <t>Mx</t>
  </si>
  <si>
    <t>My</t>
  </si>
  <si>
    <t>Mz</t>
  </si>
  <si>
    <t>TOTAL</t>
  </si>
  <si>
    <t>Main engines  (2)</t>
  </si>
  <si>
    <t>kg</t>
  </si>
  <si>
    <t>Weight</t>
  </si>
  <si>
    <r>
      <t xml:space="preserve">C. of G.    </t>
    </r>
    <r>
      <rPr>
        <sz val="9"/>
        <rFont val="Arial"/>
        <family val="2"/>
      </rPr>
      <t xml:space="preserve"> (m)</t>
    </r>
  </si>
  <si>
    <r>
      <t xml:space="preserve">Moments    </t>
    </r>
    <r>
      <rPr>
        <sz val="9"/>
        <rFont val="Arial"/>
        <family val="2"/>
      </rPr>
      <t>(kg*m)</t>
    </r>
  </si>
  <si>
    <t>fuel</t>
  </si>
  <si>
    <t>water</t>
  </si>
  <si>
    <t>Full Load</t>
  </si>
  <si>
    <t>10% margin</t>
  </si>
  <si>
    <t>Anchor and chain</t>
  </si>
  <si>
    <t>windshield</t>
  </si>
  <si>
    <t>Windlass</t>
  </si>
  <si>
    <t>Bits, etc</t>
  </si>
  <si>
    <t>rudders, shaft, servo</t>
  </si>
  <si>
    <t>propellers shafts, horn</t>
  </si>
  <si>
    <t>Exhaust ducts, silent</t>
  </si>
  <si>
    <t>Hull accessories and equipment</t>
  </si>
  <si>
    <t>Machinery</t>
  </si>
  <si>
    <t>Accommodation</t>
  </si>
  <si>
    <t>Furniture</t>
  </si>
  <si>
    <t>Desk</t>
  </si>
  <si>
    <t>lifebuoys</t>
  </si>
  <si>
    <t>lifevests</t>
  </si>
  <si>
    <t>flares, rockets</t>
  </si>
  <si>
    <t>CO2 bottles engine room</t>
  </si>
  <si>
    <t>Engine room insolations (2 x 50 m2)</t>
  </si>
  <si>
    <t>fresh water tank</t>
  </si>
  <si>
    <t>F.O. tanks</t>
  </si>
  <si>
    <t>pipes and pumps</t>
  </si>
  <si>
    <t>navigation devices</t>
  </si>
  <si>
    <t>electrical wires and gutters</t>
  </si>
  <si>
    <t>8 people + personal equipment</t>
  </si>
  <si>
    <t>drinks and provisions</t>
  </si>
  <si>
    <t>LIGHT SHIP</t>
  </si>
  <si>
    <t>Bow thruster</t>
  </si>
  <si>
    <t>toilet seat</t>
  </si>
  <si>
    <t>septic tank and plumbing</t>
  </si>
  <si>
    <t>70% stiffeners</t>
  </si>
  <si>
    <t>bateries   4</t>
  </si>
  <si>
    <t>exhaust tips</t>
  </si>
  <si>
    <t>bar, kitchen,.. Cockpit</t>
  </si>
  <si>
    <t>fire extinguishers bow</t>
  </si>
  <si>
    <t>fire extinguishers cockpit</t>
  </si>
  <si>
    <t>torpedo end</t>
  </si>
  <si>
    <t>m3</t>
  </si>
  <si>
    <t>densidad</t>
  </si>
  <si>
    <t>kg/m3</t>
  </si>
  <si>
    <t>Peso</t>
  </si>
  <si>
    <t>CoG</t>
  </si>
  <si>
    <t>X</t>
  </si>
  <si>
    <t>Y</t>
  </si>
  <si>
    <t>Z</t>
  </si>
  <si>
    <t>FROM 3D MODEL in AutoCAD</t>
  </si>
  <si>
    <t>Shell Plates</t>
  </si>
  <si>
    <t>Floors</t>
  </si>
  <si>
    <t>Side frames</t>
  </si>
  <si>
    <t>Deck Beams</t>
  </si>
  <si>
    <t>Bottom Girders</t>
  </si>
  <si>
    <t>25% Margin</t>
  </si>
  <si>
    <t>Longitudinal stiffeners</t>
  </si>
  <si>
    <t>Rescue and fire fight</t>
  </si>
  <si>
    <t>Tanks and pipes</t>
  </si>
  <si>
    <t>Electricity and electronic</t>
  </si>
  <si>
    <t>Date</t>
  </si>
  <si>
    <t>Valores al Desplazto. de 4.65 ton</t>
  </si>
  <si>
    <t>Calado en Lpp/2. . . . . : 0.361  m</t>
  </si>
  <si>
    <t>Calado en Popa . . . . . : 0.361  m</t>
  </si>
  <si>
    <t>Calado en Proa . . . . . : 0.361  m</t>
  </si>
  <si>
    <t>Eslora en la Flotación . : 9.746  m</t>
  </si>
  <si>
    <t>Manga maxima sumergida . : 2.405  m</t>
  </si>
  <si>
    <t>Volumen de carena . . .  : 4.65  m3</t>
  </si>
  <si>
    <t xml:space="preserve">Dist. C.de C. a P. popa  : 3.511  m </t>
  </si>
  <si>
    <t>Altura C.de C. S/LB . .  : 0.229  m</t>
  </si>
  <si>
    <t>Area Flotación . . . . . : 18.715  m2</t>
  </si>
  <si>
    <t>Area Sección máxima . . .: 0.608  m2</t>
  </si>
  <si>
    <t>R. Met. Transversal . . .: 1.724  m</t>
  </si>
  <si>
    <t>R. Met. Longitudinal . . : 22.133  m</t>
  </si>
  <si>
    <t>Coefte. Secc. máxima . . : 0.703</t>
  </si>
  <si>
    <t>Coefte. Prismático . . . : 0.783</t>
  </si>
  <si>
    <t>Coefte. Bloque . . . . . : 0.551</t>
  </si>
  <si>
    <t>Coefte. Flotación . . . .: 0.798</t>
  </si>
  <si>
    <t>Momto. trimar 1 cm . . . : 0.105  t x cm</t>
  </si>
  <si>
    <t>Area Sup. mojada . . . . : 22.136  m2</t>
  </si>
  <si>
    <t>Tons/cm inmersión . . . .: 0.187  tons</t>
  </si>
  <si>
    <t>C.de G. flotación . . . .: 4.035  m a la Ppp</t>
  </si>
  <si>
    <t>Dist. C.de G. flotac. . .: 0 m. a L.C.</t>
  </si>
  <si>
    <t>Area Proyectada (AP) . . : 3.13  m2</t>
  </si>
  <si>
    <t>Altura C.de G. AP . . . .: 0.189  m</t>
  </si>
  <si>
    <t>X c.deG del casco 0  m a la Ppp</t>
  </si>
  <si>
    <t>Z c.deG del casco 0  m a L.B.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</si>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</sst>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b/>
      <u/>
      <sz val="10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i/>
      <sz val="9"/>
      <color rgb="FFFF0000"/>
      <name val="Courier New"/>
      <family val="3"/>
    </font>
    <font>
      <i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1" fontId="6" fillId="0" borderId="0" xfId="0" applyNumberFormat="1" applyFont="1"/>
    <xf numFmtId="164" fontId="1" fillId="0" borderId="0" xfId="0" applyNumberFormat="1" applyFont="1"/>
    <xf numFmtId="164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" fontId="7" fillId="0" borderId="0" xfId="0" applyNumberFormat="1" applyFont="1"/>
    <xf numFmtId="164" fontId="3" fillId="0" borderId="0" xfId="0" applyNumberFormat="1" applyFont="1"/>
    <xf numFmtId="0" fontId="1" fillId="0" borderId="0" xfId="0" applyFont="1"/>
    <xf numFmtId="0" fontId="2" fillId="0" borderId="0" xfId="0" applyFont="1"/>
    <xf numFmtId="164" fontId="0" fillId="0" borderId="0" xfId="0" applyNumberFormat="1" applyFont="1"/>
    <xf numFmtId="1" fontId="8" fillId="0" borderId="0" xfId="0" applyNumberFormat="1" applyFont="1"/>
    <xf numFmtId="0" fontId="8" fillId="0" borderId="0" xfId="0" applyFont="1"/>
    <xf numFmtId="0" fontId="9" fillId="0" borderId="0" xfId="0" applyFont="1"/>
    <xf numFmtId="164" fontId="4" fillId="0" borderId="0" xfId="0" applyNumberFormat="1" applyFont="1"/>
    <xf numFmtId="0" fontId="8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1" fontId="6" fillId="3" borderId="0" xfId="0" applyNumberFormat="1" applyFont="1" applyFill="1"/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/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6" fillId="0" borderId="0" xfId="0" applyFont="1" applyFill="1" applyAlignment="1">
      <alignment wrapText="1"/>
    </xf>
    <xf numFmtId="1" fontId="2" fillId="0" borderId="0" xfId="0" applyNumberFormat="1" applyFont="1" applyFill="1"/>
    <xf numFmtId="164" fontId="6" fillId="0" borderId="0" xfId="0" applyNumberFormat="1" applyFont="1" applyFill="1"/>
    <xf numFmtId="1" fontId="6" fillId="0" borderId="0" xfId="0" applyNumberFormat="1" applyFont="1" applyFill="1"/>
    <xf numFmtId="164" fontId="1" fillId="0" borderId="0" xfId="0" applyNumberFormat="1" applyFont="1" applyFill="1"/>
    <xf numFmtId="164" fontId="11" fillId="0" borderId="0" xfId="0" applyNumberFormat="1" applyFont="1"/>
    <xf numFmtId="164" fontId="8" fillId="0" borderId="0" xfId="0" applyNumberFormat="1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0" fillId="0" borderId="0" xfId="0" applyFont="1" applyAlignment="1">
      <alignment vertical="center"/>
    </xf>
    <xf numFmtId="14" fontId="1" fillId="0" borderId="0" xfId="0" applyNumberFormat="1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5"/>
  <sheetViews>
    <sheetView topLeftCell="A40" workbookViewId="0">
      <selection activeCell="G61" sqref="G61"/>
    </sheetView>
  </sheetViews>
  <sheetFormatPr baseColWidth="10" defaultColWidth="11" defaultRowHeight="12" x14ac:dyDescent="0.2"/>
  <cols>
    <col min="2" max="2" width="13.42578125" customWidth="1"/>
    <col min="3" max="8" width="11.42578125" style="2"/>
  </cols>
  <sheetData>
    <row r="3" spans="2:8" ht="27.75" customHeight="1" x14ac:dyDescent="0.2">
      <c r="B3" s="1" t="s">
        <v>29</v>
      </c>
      <c r="C3" s="3" t="s">
        <v>30</v>
      </c>
      <c r="D3" s="3" t="s">
        <v>31</v>
      </c>
      <c r="E3" s="3" t="s">
        <v>35</v>
      </c>
      <c r="F3" s="3" t="s">
        <v>32</v>
      </c>
      <c r="G3" s="3" t="s">
        <v>33</v>
      </c>
      <c r="H3" s="3" t="s">
        <v>34</v>
      </c>
    </row>
    <row r="4" spans="2:8" x14ac:dyDescent="0.2">
      <c r="B4" t="s">
        <v>0</v>
      </c>
      <c r="C4" s="2">
        <v>8.0139999999999993</v>
      </c>
      <c r="D4" s="2">
        <v>6.2859999999999996</v>
      </c>
      <c r="E4" s="2">
        <f t="shared" ref="E4:E32" si="0">C4*D4</f>
        <v>50.376003999999995</v>
      </c>
      <c r="F4" s="2">
        <v>0</v>
      </c>
      <c r="G4" s="2">
        <v>0.128</v>
      </c>
      <c r="H4" s="2">
        <f t="shared" ref="H4:H32" si="1">C4*G4</f>
        <v>1.025792</v>
      </c>
    </row>
    <row r="5" spans="2:8" x14ac:dyDescent="0.2">
      <c r="B5" t="s">
        <v>1</v>
      </c>
      <c r="C5" s="2">
        <v>2.7210000000000001</v>
      </c>
      <c r="D5" s="2">
        <v>7.9340000000000002</v>
      </c>
      <c r="E5" s="2">
        <f t="shared" si="0"/>
        <v>21.588414</v>
      </c>
      <c r="F5" s="2">
        <v>0</v>
      </c>
      <c r="G5" s="2">
        <v>0.36599999999999999</v>
      </c>
      <c r="H5" s="2">
        <f t="shared" si="1"/>
        <v>0.99588600000000005</v>
      </c>
    </row>
    <row r="6" spans="2:8" x14ac:dyDescent="0.2">
      <c r="B6" t="s">
        <v>2</v>
      </c>
      <c r="C6" s="2">
        <v>1.593</v>
      </c>
      <c r="D6" s="2">
        <v>5.8929999999999998</v>
      </c>
      <c r="E6" s="2">
        <f t="shared" si="0"/>
        <v>9.3875489999999999</v>
      </c>
      <c r="F6" s="2">
        <v>0</v>
      </c>
      <c r="G6" s="2">
        <v>0.36799999999999999</v>
      </c>
      <c r="H6" s="2">
        <f t="shared" si="1"/>
        <v>0.58622399999999997</v>
      </c>
    </row>
    <row r="7" spans="2:8" x14ac:dyDescent="0.2">
      <c r="B7" t="s">
        <v>3</v>
      </c>
      <c r="C7" s="2">
        <v>0.46500000000000002</v>
      </c>
      <c r="D7" s="2">
        <v>7.8220000000000001</v>
      </c>
      <c r="E7" s="2">
        <f t="shared" si="0"/>
        <v>3.6372300000000002</v>
      </c>
      <c r="F7" s="2">
        <v>0</v>
      </c>
      <c r="G7" s="2">
        <v>0.51200000000000001</v>
      </c>
      <c r="H7" s="2">
        <f t="shared" si="1"/>
        <v>0.23808000000000001</v>
      </c>
    </row>
    <row r="8" spans="2:8" x14ac:dyDescent="0.2">
      <c r="B8" t="s">
        <v>4</v>
      </c>
      <c r="C8" s="2">
        <v>11.811</v>
      </c>
      <c r="D8" s="2">
        <v>7.0860000000000003</v>
      </c>
      <c r="E8" s="2">
        <f t="shared" si="0"/>
        <v>83.692746</v>
      </c>
      <c r="F8" s="2">
        <v>0</v>
      </c>
      <c r="G8" s="2">
        <v>1.05</v>
      </c>
      <c r="H8" s="2">
        <f t="shared" si="1"/>
        <v>12.40155</v>
      </c>
    </row>
    <row r="9" spans="2:8" x14ac:dyDescent="0.2">
      <c r="B9" t="s">
        <v>5</v>
      </c>
      <c r="C9" s="2">
        <v>8.3000000000000004E-2</v>
      </c>
      <c r="D9" s="2">
        <v>-0.44600000000000001</v>
      </c>
      <c r="E9" s="2">
        <f t="shared" si="0"/>
        <v>-3.7018000000000002E-2</v>
      </c>
      <c r="F9" s="2">
        <v>0</v>
      </c>
      <c r="G9" s="2">
        <v>0.65</v>
      </c>
      <c r="H9" s="2">
        <f t="shared" si="1"/>
        <v>5.3950000000000005E-2</v>
      </c>
    </row>
    <row r="10" spans="2:8" x14ac:dyDescent="0.2">
      <c r="B10" t="s">
        <v>6</v>
      </c>
      <c r="C10" s="2">
        <v>1.0509999999999999</v>
      </c>
      <c r="D10" s="2">
        <v>-0.41</v>
      </c>
      <c r="E10" s="2">
        <f t="shared" si="0"/>
        <v>-0.43090999999999996</v>
      </c>
      <c r="F10" s="2">
        <v>0</v>
      </c>
      <c r="G10" s="2">
        <v>0.65900000000000003</v>
      </c>
      <c r="H10" s="2">
        <f t="shared" si="1"/>
        <v>0.69260900000000003</v>
      </c>
    </row>
    <row r="11" spans="2:8" x14ac:dyDescent="0.2">
      <c r="B11" t="s">
        <v>7</v>
      </c>
      <c r="C11" s="2">
        <v>0.47599999999999998</v>
      </c>
      <c r="D11" s="2">
        <v>-0.45400000000000001</v>
      </c>
      <c r="E11" s="2">
        <f t="shared" si="0"/>
        <v>-0.21610399999999999</v>
      </c>
      <c r="F11" s="2">
        <v>0</v>
      </c>
      <c r="G11" s="2">
        <v>0.51700000000000002</v>
      </c>
      <c r="H11" s="2">
        <f t="shared" si="1"/>
        <v>0.24609200000000001</v>
      </c>
    </row>
    <row r="12" spans="2:8" x14ac:dyDescent="0.2">
      <c r="B12" t="s">
        <v>8</v>
      </c>
      <c r="C12" s="2">
        <v>8.5000000000000006E-2</v>
      </c>
      <c r="D12" s="2">
        <v>-0.7</v>
      </c>
      <c r="E12" s="2">
        <f t="shared" si="0"/>
        <v>-5.9499999999999997E-2</v>
      </c>
      <c r="F12" s="2">
        <v>0</v>
      </c>
      <c r="G12" s="2">
        <v>0.52900000000000003</v>
      </c>
      <c r="H12" s="2">
        <f t="shared" si="1"/>
        <v>4.4965000000000005E-2</v>
      </c>
    </row>
    <row r="13" spans="2:8" x14ac:dyDescent="0.2">
      <c r="B13" t="s">
        <v>9</v>
      </c>
      <c r="C13" s="2">
        <v>0.252</v>
      </c>
      <c r="D13" s="2">
        <v>-0.1</v>
      </c>
      <c r="E13" s="2">
        <f t="shared" si="0"/>
        <v>-2.52E-2</v>
      </c>
      <c r="F13" s="2">
        <v>0</v>
      </c>
      <c r="G13" s="2">
        <v>0.53</v>
      </c>
      <c r="H13" s="2">
        <f t="shared" si="1"/>
        <v>0.13356000000000001</v>
      </c>
    </row>
    <row r="14" spans="2:8" x14ac:dyDescent="0.2">
      <c r="B14" t="s">
        <v>10</v>
      </c>
      <c r="C14" s="2">
        <v>0.26300000000000001</v>
      </c>
      <c r="D14" s="2">
        <v>0</v>
      </c>
      <c r="E14" s="2">
        <f t="shared" si="0"/>
        <v>0</v>
      </c>
      <c r="F14" s="2">
        <v>0</v>
      </c>
      <c r="G14" s="2">
        <v>0.53</v>
      </c>
      <c r="H14" s="2">
        <f t="shared" si="1"/>
        <v>0.13939000000000001</v>
      </c>
    </row>
    <row r="15" spans="2:8" x14ac:dyDescent="0.2">
      <c r="B15" t="s">
        <v>11</v>
      </c>
      <c r="C15" s="2">
        <v>0.16700000000000001</v>
      </c>
      <c r="D15" s="2">
        <v>-0.5</v>
      </c>
      <c r="E15" s="2">
        <f t="shared" si="0"/>
        <v>-8.3500000000000005E-2</v>
      </c>
      <c r="F15" s="2">
        <v>0</v>
      </c>
      <c r="G15" s="2">
        <v>0.53</v>
      </c>
      <c r="H15" s="2">
        <f t="shared" si="1"/>
        <v>8.8510000000000005E-2</v>
      </c>
    </row>
    <row r="16" spans="2:8" x14ac:dyDescent="0.2">
      <c r="B16" t="s">
        <v>12</v>
      </c>
      <c r="C16" s="2">
        <v>7.9000000000000001E-2</v>
      </c>
      <c r="D16" s="2">
        <v>-0.77600000000000002</v>
      </c>
      <c r="E16" s="2">
        <f t="shared" si="0"/>
        <v>-6.1304000000000004E-2</v>
      </c>
      <c r="F16" s="2">
        <v>0</v>
      </c>
      <c r="G16" s="2">
        <v>0.53</v>
      </c>
      <c r="H16" s="2">
        <f t="shared" si="1"/>
        <v>4.1870000000000004E-2</v>
      </c>
    </row>
    <row r="17" spans="2:8" x14ac:dyDescent="0.2">
      <c r="B17" t="s">
        <v>13</v>
      </c>
      <c r="C17" s="2">
        <v>8.7330000000000005</v>
      </c>
      <c r="D17" s="2">
        <v>2.218</v>
      </c>
      <c r="E17" s="2">
        <f t="shared" si="0"/>
        <v>19.369794000000002</v>
      </c>
      <c r="F17" s="2">
        <v>0</v>
      </c>
      <c r="G17" s="2">
        <v>0.1</v>
      </c>
      <c r="H17" s="2">
        <f t="shared" si="1"/>
        <v>0.87330000000000008</v>
      </c>
    </row>
    <row r="18" spans="2:8" x14ac:dyDescent="0.2">
      <c r="B18" t="s">
        <v>14</v>
      </c>
      <c r="C18" s="2">
        <v>0.84299999999999997</v>
      </c>
      <c r="D18" s="2">
        <v>2.1219999999999999</v>
      </c>
      <c r="E18" s="2">
        <f t="shared" si="0"/>
        <v>1.7888459999999999</v>
      </c>
      <c r="F18" s="2">
        <v>0</v>
      </c>
      <c r="G18" s="2">
        <v>0.2</v>
      </c>
      <c r="H18" s="2">
        <f t="shared" si="1"/>
        <v>0.1686</v>
      </c>
    </row>
    <row r="19" spans="2:8" x14ac:dyDescent="0.2">
      <c r="B19" t="s">
        <v>15</v>
      </c>
      <c r="C19" s="2">
        <v>2.387</v>
      </c>
      <c r="D19" s="2">
        <v>2.069</v>
      </c>
      <c r="E19" s="2">
        <f t="shared" si="0"/>
        <v>4.9387030000000003</v>
      </c>
      <c r="F19" s="2">
        <v>0</v>
      </c>
      <c r="G19" s="2">
        <v>0.33800000000000002</v>
      </c>
      <c r="H19" s="2">
        <f t="shared" si="1"/>
        <v>0.80680600000000002</v>
      </c>
    </row>
    <row r="20" spans="2:8" x14ac:dyDescent="0.2">
      <c r="B20" t="s">
        <v>16</v>
      </c>
      <c r="C20" s="2">
        <v>0.92700000000000005</v>
      </c>
      <c r="D20" s="2">
        <v>1.63</v>
      </c>
      <c r="E20" s="2">
        <f t="shared" si="0"/>
        <v>1.51101</v>
      </c>
      <c r="F20" s="2">
        <v>0</v>
      </c>
      <c r="G20" s="2">
        <v>0.48</v>
      </c>
      <c r="H20" s="2">
        <f t="shared" si="1"/>
        <v>0.44496000000000002</v>
      </c>
    </row>
    <row r="21" spans="2:8" x14ac:dyDescent="0.2">
      <c r="B21" t="s">
        <v>17</v>
      </c>
      <c r="C21" s="2">
        <v>1.159</v>
      </c>
      <c r="D21" s="2">
        <v>2.1520000000000001</v>
      </c>
      <c r="E21" s="2">
        <f t="shared" si="0"/>
        <v>2.4941680000000002</v>
      </c>
      <c r="F21" s="2">
        <v>0</v>
      </c>
      <c r="G21" s="2">
        <v>0.53500000000000003</v>
      </c>
      <c r="H21" s="2">
        <f t="shared" si="1"/>
        <v>0.62006500000000009</v>
      </c>
    </row>
    <row r="22" spans="2:8" x14ac:dyDescent="0.2">
      <c r="B22" t="s">
        <v>18</v>
      </c>
      <c r="C22" s="2">
        <v>0.78400000000000003</v>
      </c>
      <c r="D22" s="2">
        <v>2.0619999999999998</v>
      </c>
      <c r="E22" s="2">
        <f t="shared" si="0"/>
        <v>1.6166079999999998</v>
      </c>
      <c r="F22" s="2">
        <v>0</v>
      </c>
      <c r="G22" s="2">
        <v>0.626</v>
      </c>
      <c r="H22" s="2">
        <f t="shared" si="1"/>
        <v>0.490784</v>
      </c>
    </row>
    <row r="23" spans="2:8" x14ac:dyDescent="0.2">
      <c r="B23" t="s">
        <v>19</v>
      </c>
      <c r="C23" s="2">
        <v>0.498</v>
      </c>
      <c r="D23" s="2">
        <v>1.609</v>
      </c>
      <c r="E23" s="2">
        <f t="shared" si="0"/>
        <v>0.80128199999999994</v>
      </c>
      <c r="F23" s="2">
        <v>0</v>
      </c>
      <c r="G23" s="2">
        <v>0.67500000000000004</v>
      </c>
      <c r="H23" s="2">
        <f t="shared" si="1"/>
        <v>0.33615</v>
      </c>
    </row>
    <row r="24" spans="2:8" x14ac:dyDescent="0.2">
      <c r="B24" t="s">
        <v>20</v>
      </c>
      <c r="C24" s="2">
        <v>1.022</v>
      </c>
      <c r="D24" s="2">
        <v>2.37</v>
      </c>
      <c r="E24" s="2">
        <f t="shared" si="0"/>
        <v>2.4221400000000002</v>
      </c>
      <c r="F24" s="2">
        <v>0</v>
      </c>
      <c r="G24" s="2">
        <v>0.75800000000000001</v>
      </c>
      <c r="H24" s="2">
        <f t="shared" si="1"/>
        <v>0.77467600000000003</v>
      </c>
    </row>
    <row r="25" spans="2:8" x14ac:dyDescent="0.2">
      <c r="B25" t="s">
        <v>21</v>
      </c>
      <c r="C25" s="2">
        <v>0.57999999999999996</v>
      </c>
      <c r="D25" s="2">
        <v>2.1960000000000002</v>
      </c>
      <c r="E25" s="2">
        <f t="shared" si="0"/>
        <v>1.2736799999999999</v>
      </c>
      <c r="F25" s="2">
        <v>0</v>
      </c>
      <c r="G25" s="2">
        <v>0.83099999999999996</v>
      </c>
      <c r="H25" s="2">
        <f t="shared" si="1"/>
        <v>0.48197999999999996</v>
      </c>
    </row>
    <row r="26" spans="2:8" x14ac:dyDescent="0.2">
      <c r="B26" t="s">
        <v>22</v>
      </c>
      <c r="C26" s="2">
        <v>0.41499999999999998</v>
      </c>
      <c r="D26" s="2">
        <v>1.6950000000000001</v>
      </c>
      <c r="E26" s="2">
        <f t="shared" si="0"/>
        <v>0.70342499999999997</v>
      </c>
      <c r="F26" s="2">
        <v>0</v>
      </c>
      <c r="G26" s="2">
        <v>0.83899999999999997</v>
      </c>
      <c r="H26" s="2">
        <f t="shared" si="1"/>
        <v>0.34818499999999997</v>
      </c>
    </row>
    <row r="27" spans="2:8" x14ac:dyDescent="0.2">
      <c r="B27" t="s">
        <v>23</v>
      </c>
      <c r="C27" s="2">
        <v>1.0509999999999999</v>
      </c>
      <c r="D27" s="2">
        <v>2.3340000000000001</v>
      </c>
      <c r="E27" s="2">
        <f t="shared" si="0"/>
        <v>2.4530339999999997</v>
      </c>
      <c r="F27" s="2">
        <v>0</v>
      </c>
      <c r="G27" s="2">
        <v>0.93700000000000006</v>
      </c>
      <c r="H27" s="2">
        <f t="shared" si="1"/>
        <v>0.98478699999999997</v>
      </c>
    </row>
    <row r="28" spans="2:8" x14ac:dyDescent="0.2">
      <c r="B28" t="s">
        <v>24</v>
      </c>
      <c r="C28" s="2">
        <v>0.61599999999999999</v>
      </c>
      <c r="D28" s="2">
        <v>2.1419999999999999</v>
      </c>
      <c r="E28" s="2">
        <f t="shared" si="0"/>
        <v>1.319472</v>
      </c>
      <c r="F28" s="2">
        <v>0</v>
      </c>
      <c r="G28" s="2">
        <v>1.004</v>
      </c>
      <c r="H28" s="2">
        <f t="shared" si="1"/>
        <v>0.61846400000000001</v>
      </c>
    </row>
    <row r="29" spans="2:8" x14ac:dyDescent="0.2">
      <c r="B29" t="s">
        <v>25</v>
      </c>
      <c r="C29" s="2">
        <v>0.39300000000000002</v>
      </c>
      <c r="D29" s="2">
        <v>1.52</v>
      </c>
      <c r="E29" s="2">
        <f t="shared" si="0"/>
        <v>0.59736</v>
      </c>
      <c r="F29" s="2">
        <v>0</v>
      </c>
      <c r="G29" s="2">
        <v>0.98299999999999998</v>
      </c>
      <c r="H29" s="2">
        <f t="shared" si="1"/>
        <v>0.38631900000000002</v>
      </c>
    </row>
    <row r="30" spans="2:8" x14ac:dyDescent="0.2">
      <c r="B30" t="s">
        <v>26</v>
      </c>
      <c r="C30" s="2">
        <v>0.98099999999999998</v>
      </c>
      <c r="D30" s="2">
        <v>2.3149999999999999</v>
      </c>
      <c r="E30" s="2">
        <f t="shared" si="0"/>
        <v>2.2710149999999998</v>
      </c>
      <c r="F30" s="2">
        <v>0</v>
      </c>
      <c r="G30" s="2">
        <v>1.113</v>
      </c>
      <c r="H30" s="2">
        <f t="shared" si="1"/>
        <v>1.091853</v>
      </c>
    </row>
    <row r="31" spans="2:8" x14ac:dyDescent="0.2">
      <c r="B31" t="s">
        <v>27</v>
      </c>
      <c r="C31" s="2">
        <v>0.55200000000000005</v>
      </c>
      <c r="D31" s="2">
        <v>2.35</v>
      </c>
      <c r="E31" s="2">
        <f t="shared" si="0"/>
        <v>1.2972000000000001</v>
      </c>
      <c r="F31" s="2">
        <v>0</v>
      </c>
      <c r="G31" s="2">
        <v>1.206</v>
      </c>
      <c r="H31" s="2">
        <f t="shared" si="1"/>
        <v>0.66571200000000008</v>
      </c>
    </row>
    <row r="32" spans="2:8" x14ac:dyDescent="0.2">
      <c r="B32" t="s">
        <v>36</v>
      </c>
      <c r="C32" s="2">
        <v>18.084</v>
      </c>
      <c r="D32" s="2">
        <v>4.976</v>
      </c>
      <c r="E32" s="2">
        <f t="shared" si="0"/>
        <v>89.985984000000002</v>
      </c>
      <c r="G32" s="2">
        <v>1.415</v>
      </c>
      <c r="H32" s="2">
        <f t="shared" si="1"/>
        <v>25.58886</v>
      </c>
    </row>
    <row r="34" spans="2:8" ht="24" customHeight="1" x14ac:dyDescent="0.2">
      <c r="B34" s="5" t="s">
        <v>28</v>
      </c>
      <c r="C34" s="6">
        <f>SUM(C4:C32)</f>
        <v>66.084999999999994</v>
      </c>
      <c r="D34" s="7">
        <f>E34/C34</f>
        <v>4.5791348717560725</v>
      </c>
      <c r="E34" s="6">
        <f>SUM(E4:E32)</f>
        <v>302.61212800000004</v>
      </c>
      <c r="F34" s="6">
        <v>0</v>
      </c>
      <c r="G34" s="8">
        <f>H34/C34</f>
        <v>0.77733190587879264</v>
      </c>
      <c r="H34" s="6">
        <f>SUM(H4:H32)</f>
        <v>51.369979000000008</v>
      </c>
    </row>
    <row r="36" spans="2:8" ht="24" x14ac:dyDescent="0.2">
      <c r="B36" s="4" t="s">
        <v>37</v>
      </c>
      <c r="C36" s="2">
        <v>20</v>
      </c>
    </row>
    <row r="38" spans="2:8" ht="15" customHeight="1" x14ac:dyDescent="0.2">
      <c r="B38" s="4" t="s">
        <v>38</v>
      </c>
      <c r="C38" s="2">
        <f>C34*C36/1000</f>
        <v>1.3216999999999999</v>
      </c>
    </row>
    <row r="39" spans="2:8" ht="24" x14ac:dyDescent="0.2">
      <c r="B39" s="4" t="s">
        <v>39</v>
      </c>
      <c r="C39" s="2">
        <v>550</v>
      </c>
    </row>
    <row r="40" spans="2:8" ht="24" x14ac:dyDescent="0.2">
      <c r="B40" s="4" t="s">
        <v>40</v>
      </c>
      <c r="C40" s="9">
        <f>C38*C39</f>
        <v>726.93499999999995</v>
      </c>
    </row>
    <row r="41" spans="2:8" x14ac:dyDescent="0.2">
      <c r="B41" s="4" t="s">
        <v>88</v>
      </c>
      <c r="C41" s="9">
        <f>0.7*C40</f>
        <v>508.85449999999992</v>
      </c>
    </row>
    <row r="42" spans="2:8" x14ac:dyDescent="0.2">
      <c r="B42" s="4"/>
      <c r="C42" s="9"/>
    </row>
    <row r="43" spans="2:8" ht="24" x14ac:dyDescent="0.2">
      <c r="B43" s="10" t="s">
        <v>41</v>
      </c>
      <c r="C43" s="11">
        <f>SUM(C40:C42)</f>
        <v>1235.7894999999999</v>
      </c>
      <c r="D43" s="12">
        <f>E34/C34</f>
        <v>4.5791348717560725</v>
      </c>
      <c r="E43" s="13"/>
      <c r="F43" s="13"/>
      <c r="G43" s="14">
        <f>H34/C34</f>
        <v>0.77733190587879264</v>
      </c>
      <c r="H43" s="13"/>
    </row>
    <row r="47" spans="2:8" x14ac:dyDescent="0.2">
      <c r="B47" s="40" t="s">
        <v>103</v>
      </c>
    </row>
    <row r="49" spans="2:11" x14ac:dyDescent="0.2">
      <c r="C49" s="2" t="s">
        <v>141</v>
      </c>
      <c r="D49" s="2" t="s">
        <v>96</v>
      </c>
      <c r="E49" s="2" t="s">
        <v>98</v>
      </c>
      <c r="F49" s="57" t="s">
        <v>99</v>
      </c>
      <c r="G49" s="57"/>
      <c r="H49" s="57"/>
    </row>
    <row r="50" spans="2:11" x14ac:dyDescent="0.2">
      <c r="C50" s="2" t="s">
        <v>95</v>
      </c>
      <c r="D50" s="2" t="s">
        <v>97</v>
      </c>
      <c r="E50" s="2" t="s">
        <v>52</v>
      </c>
      <c r="F50" s="2" t="s">
        <v>100</v>
      </c>
      <c r="G50" s="2" t="s">
        <v>47</v>
      </c>
      <c r="H50" s="2" t="s">
        <v>101</v>
      </c>
      <c r="I50" s="2" t="s">
        <v>48</v>
      </c>
      <c r="J50" s="2" t="s">
        <v>102</v>
      </c>
      <c r="K50" s="2" t="s">
        <v>49</v>
      </c>
    </row>
    <row r="51" spans="2:11" x14ac:dyDescent="0.2">
      <c r="B51" t="s">
        <v>104</v>
      </c>
      <c r="C51" s="41">
        <v>1.355</v>
      </c>
      <c r="D51" s="9">
        <v>550</v>
      </c>
      <c r="E51" s="41">
        <f>C51*D51</f>
        <v>745.25</v>
      </c>
      <c r="F51" s="41">
        <v>4.5970000000000004</v>
      </c>
      <c r="G51" s="2">
        <f t="shared" ref="G51:G56" si="2">E51*F51</f>
        <v>3425.9142500000003</v>
      </c>
      <c r="H51" s="41">
        <v>0</v>
      </c>
      <c r="I51" s="2">
        <f t="shared" ref="I51:I56" si="3">E51*H51</f>
        <v>0</v>
      </c>
      <c r="J51" s="41">
        <v>0.78900000000000003</v>
      </c>
      <c r="K51" s="2">
        <f t="shared" ref="K51:K56" si="4">E51*J51</f>
        <v>588.00225</v>
      </c>
    </row>
    <row r="52" spans="2:11" x14ac:dyDescent="0.2">
      <c r="B52" t="s">
        <v>105</v>
      </c>
      <c r="C52" s="41">
        <v>0.224</v>
      </c>
      <c r="D52" s="9">
        <v>550</v>
      </c>
      <c r="E52" s="41">
        <f>C52*D52</f>
        <v>123.2</v>
      </c>
      <c r="F52" s="41">
        <v>4.024</v>
      </c>
      <c r="G52" s="2">
        <f t="shared" si="2"/>
        <v>495.7568</v>
      </c>
      <c r="H52" s="41">
        <v>0</v>
      </c>
      <c r="I52" s="2">
        <f t="shared" si="3"/>
        <v>0</v>
      </c>
      <c r="J52" s="41">
        <v>0.26200000000000001</v>
      </c>
      <c r="K52" s="2">
        <f t="shared" si="4"/>
        <v>32.278400000000005</v>
      </c>
    </row>
    <row r="53" spans="2:11" x14ac:dyDescent="0.2">
      <c r="B53" t="s">
        <v>106</v>
      </c>
      <c r="C53" s="41">
        <v>5.8999999999999997E-2</v>
      </c>
      <c r="D53" s="9">
        <v>550</v>
      </c>
      <c r="E53" s="41">
        <f>C53*D53</f>
        <v>32.449999999999996</v>
      </c>
      <c r="F53" s="41">
        <v>4.1360000000000001</v>
      </c>
      <c r="G53" s="2">
        <f t="shared" si="2"/>
        <v>134.21319999999997</v>
      </c>
      <c r="H53" s="41">
        <v>0</v>
      </c>
      <c r="I53" s="2">
        <f t="shared" si="3"/>
        <v>0</v>
      </c>
      <c r="J53" s="41">
        <v>0.95</v>
      </c>
      <c r="K53" s="2">
        <f t="shared" si="4"/>
        <v>30.827499999999993</v>
      </c>
    </row>
    <row r="54" spans="2:11" x14ac:dyDescent="0.2">
      <c r="B54" t="s">
        <v>107</v>
      </c>
      <c r="C54" s="41">
        <v>5.2999999999999999E-2</v>
      </c>
      <c r="D54" s="9">
        <v>550</v>
      </c>
      <c r="E54" s="41">
        <f>C54*D54</f>
        <v>29.15</v>
      </c>
      <c r="F54" s="41">
        <v>5.3289999999999997</v>
      </c>
      <c r="G54" s="2">
        <f t="shared" si="2"/>
        <v>155.34034999999997</v>
      </c>
      <c r="H54" s="41">
        <v>0</v>
      </c>
      <c r="I54" s="2">
        <f t="shared" si="3"/>
        <v>0</v>
      </c>
      <c r="J54" s="41">
        <v>1.476</v>
      </c>
      <c r="K54" s="2">
        <f t="shared" si="4"/>
        <v>43.025399999999998</v>
      </c>
    </row>
    <row r="55" spans="2:11" x14ac:dyDescent="0.2">
      <c r="B55" t="s">
        <v>108</v>
      </c>
      <c r="C55" s="41">
        <v>0.35499999999999998</v>
      </c>
      <c r="D55" s="9">
        <v>550</v>
      </c>
      <c r="E55" s="41">
        <f>C55*D55</f>
        <v>195.25</v>
      </c>
      <c r="F55" s="41">
        <v>3.948</v>
      </c>
      <c r="G55" s="2">
        <f t="shared" si="2"/>
        <v>770.84699999999998</v>
      </c>
      <c r="H55" s="41">
        <v>0</v>
      </c>
      <c r="I55" s="2">
        <f t="shared" si="3"/>
        <v>0</v>
      </c>
      <c r="J55" s="41">
        <v>0.23799999999999999</v>
      </c>
      <c r="K55" s="2">
        <f t="shared" si="4"/>
        <v>46.469499999999996</v>
      </c>
    </row>
    <row r="56" spans="2:11" x14ac:dyDescent="0.2">
      <c r="B56" t="s">
        <v>110</v>
      </c>
      <c r="C56" s="41"/>
      <c r="D56" s="9"/>
      <c r="E56" s="41">
        <v>35</v>
      </c>
      <c r="F56" s="41">
        <v>4.0999999999999996</v>
      </c>
      <c r="G56" s="2">
        <f t="shared" si="2"/>
        <v>143.5</v>
      </c>
      <c r="H56" s="41">
        <v>0</v>
      </c>
      <c r="I56" s="2">
        <f t="shared" si="3"/>
        <v>0</v>
      </c>
      <c r="J56" s="41">
        <v>0.95</v>
      </c>
      <c r="K56" s="2">
        <f t="shared" si="4"/>
        <v>33.25</v>
      </c>
    </row>
    <row r="57" spans="2:11" x14ac:dyDescent="0.2">
      <c r="C57" s="41"/>
      <c r="D57" s="9"/>
      <c r="E57" s="41"/>
      <c r="F57" s="41"/>
      <c r="H57" s="41"/>
      <c r="I57" s="2"/>
      <c r="J57" s="41"/>
      <c r="K57" s="2"/>
    </row>
    <row r="58" spans="2:11" x14ac:dyDescent="0.2">
      <c r="B58" t="s">
        <v>50</v>
      </c>
      <c r="C58" s="41"/>
      <c r="D58" s="9"/>
      <c r="E58" s="41">
        <f>SUM(E51:E57)</f>
        <v>1160.3000000000002</v>
      </c>
      <c r="F58" s="41"/>
      <c r="H58" s="41"/>
      <c r="I58" s="2"/>
      <c r="J58" s="41"/>
      <c r="K58" s="2"/>
    </row>
    <row r="59" spans="2:11" x14ac:dyDescent="0.2">
      <c r="C59" s="41"/>
      <c r="D59" s="9"/>
      <c r="E59" s="41"/>
      <c r="F59" s="41"/>
      <c r="G59" s="41"/>
      <c r="H59" s="41"/>
      <c r="I59" s="42"/>
      <c r="J59" s="42"/>
    </row>
    <row r="60" spans="2:11" x14ac:dyDescent="0.2">
      <c r="B60" t="s">
        <v>109</v>
      </c>
      <c r="C60" s="41"/>
      <c r="D60" s="9"/>
      <c r="E60" s="41">
        <f>E58*0.25</f>
        <v>290.07500000000005</v>
      </c>
      <c r="F60" s="41"/>
      <c r="G60" s="41"/>
      <c r="H60" s="41"/>
      <c r="I60" s="42"/>
      <c r="J60" s="42"/>
    </row>
    <row r="61" spans="2:11" x14ac:dyDescent="0.2">
      <c r="C61" s="41"/>
      <c r="D61" s="9"/>
      <c r="E61" s="41"/>
      <c r="F61" s="41"/>
      <c r="G61" s="41"/>
      <c r="H61" s="41"/>
      <c r="I61" s="42"/>
      <c r="J61" s="42"/>
    </row>
    <row r="62" spans="2:11" x14ac:dyDescent="0.2">
      <c r="C62" s="41"/>
      <c r="D62" s="9"/>
      <c r="E62" s="41"/>
      <c r="F62" s="41"/>
      <c r="G62" s="41"/>
      <c r="H62" s="41"/>
      <c r="I62" s="42"/>
      <c r="J62" s="42"/>
    </row>
    <row r="63" spans="2:11" x14ac:dyDescent="0.2">
      <c r="C63" s="41"/>
      <c r="D63" s="9"/>
      <c r="E63" s="41"/>
      <c r="F63" s="41"/>
      <c r="G63" s="41"/>
      <c r="H63" s="41"/>
      <c r="I63" s="42"/>
      <c r="J63" s="42"/>
    </row>
    <row r="64" spans="2:11" x14ac:dyDescent="0.2">
      <c r="B64" t="s">
        <v>50</v>
      </c>
      <c r="C64" s="41"/>
      <c r="D64" s="9"/>
      <c r="E64" s="41">
        <f>SUM(E58:E63)</f>
        <v>1450.3750000000002</v>
      </c>
      <c r="F64" s="41">
        <f>G64/E64</f>
        <v>3.5339630095664911</v>
      </c>
      <c r="G64" s="41">
        <f>SUM(G51:G63)</f>
        <v>5125.5716000000002</v>
      </c>
      <c r="H64" s="41">
        <f>I64/E64</f>
        <v>0</v>
      </c>
      <c r="I64" s="42">
        <f>SUM(I51:I63)</f>
        <v>0</v>
      </c>
      <c r="J64" s="42">
        <f>K64/E64</f>
        <v>0.53355377057657494</v>
      </c>
      <c r="K64">
        <f>SUM(K51:K63)</f>
        <v>773.85305000000005</v>
      </c>
    </row>
    <row r="65" spans="3:10" x14ac:dyDescent="0.2">
      <c r="C65" s="41"/>
      <c r="D65" s="9"/>
      <c r="E65" s="41"/>
      <c r="F65" s="41"/>
      <c r="G65" s="41"/>
      <c r="H65" s="41"/>
      <c r="I65" s="42"/>
      <c r="J65" s="42"/>
    </row>
  </sheetData>
  <mergeCells count="1">
    <mergeCell ref="F49:H49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workbookViewId="0">
      <selection activeCell="F65" sqref="F65"/>
    </sheetView>
  </sheetViews>
  <sheetFormatPr baseColWidth="10" defaultColWidth="11" defaultRowHeight="12" x14ac:dyDescent="0.2"/>
  <cols>
    <col min="1" max="1" width="14.7109375" style="18" customWidth="1"/>
    <col min="2" max="2" width="41.7109375" style="18" customWidth="1"/>
    <col min="3" max="3" width="9.5703125" style="22" customWidth="1"/>
    <col min="4" max="4" width="9.7109375" style="27" customWidth="1"/>
    <col min="5" max="5" width="8.28515625" style="22" customWidth="1"/>
    <col min="6" max="6" width="7.7109375" style="22" customWidth="1"/>
    <col min="7" max="256" width="11.42578125" style="22"/>
    <col min="257" max="257" width="14.7109375" style="22" customWidth="1"/>
    <col min="258" max="258" width="41.7109375" style="22" customWidth="1"/>
    <col min="259" max="259" width="8.140625" style="22" customWidth="1"/>
    <col min="260" max="260" width="9.7109375" style="22" customWidth="1"/>
    <col min="261" max="261" width="8.28515625" style="22" customWidth="1"/>
    <col min="262" max="262" width="7.7109375" style="22" customWidth="1"/>
    <col min="263" max="512" width="11.42578125" style="22"/>
    <col min="513" max="513" width="14.7109375" style="22" customWidth="1"/>
    <col min="514" max="514" width="41.7109375" style="22" customWidth="1"/>
    <col min="515" max="515" width="8.140625" style="22" customWidth="1"/>
    <col min="516" max="516" width="9.7109375" style="22" customWidth="1"/>
    <col min="517" max="517" width="8.28515625" style="22" customWidth="1"/>
    <col min="518" max="518" width="7.7109375" style="22" customWidth="1"/>
    <col min="519" max="768" width="11.42578125" style="22"/>
    <col min="769" max="769" width="14.7109375" style="22" customWidth="1"/>
    <col min="770" max="770" width="41.7109375" style="22" customWidth="1"/>
    <col min="771" max="771" width="8.140625" style="22" customWidth="1"/>
    <col min="772" max="772" width="9.7109375" style="22" customWidth="1"/>
    <col min="773" max="773" width="8.28515625" style="22" customWidth="1"/>
    <col min="774" max="774" width="7.7109375" style="22" customWidth="1"/>
    <col min="775" max="1024" width="11.42578125" style="22"/>
    <col min="1025" max="1025" width="14.7109375" style="22" customWidth="1"/>
    <col min="1026" max="1026" width="41.7109375" style="22" customWidth="1"/>
    <col min="1027" max="1027" width="8.140625" style="22" customWidth="1"/>
    <col min="1028" max="1028" width="9.7109375" style="22" customWidth="1"/>
    <col min="1029" max="1029" width="8.28515625" style="22" customWidth="1"/>
    <col min="1030" max="1030" width="7.7109375" style="22" customWidth="1"/>
    <col min="1031" max="1280" width="11.42578125" style="22"/>
    <col min="1281" max="1281" width="14.7109375" style="22" customWidth="1"/>
    <col min="1282" max="1282" width="41.7109375" style="22" customWidth="1"/>
    <col min="1283" max="1283" width="8.140625" style="22" customWidth="1"/>
    <col min="1284" max="1284" width="9.7109375" style="22" customWidth="1"/>
    <col min="1285" max="1285" width="8.28515625" style="22" customWidth="1"/>
    <col min="1286" max="1286" width="7.7109375" style="22" customWidth="1"/>
    <col min="1287" max="1536" width="11.42578125" style="22"/>
    <col min="1537" max="1537" width="14.7109375" style="22" customWidth="1"/>
    <col min="1538" max="1538" width="41.7109375" style="22" customWidth="1"/>
    <col min="1539" max="1539" width="8.140625" style="22" customWidth="1"/>
    <col min="1540" max="1540" width="9.7109375" style="22" customWidth="1"/>
    <col min="1541" max="1541" width="8.28515625" style="22" customWidth="1"/>
    <col min="1542" max="1542" width="7.7109375" style="22" customWidth="1"/>
    <col min="1543" max="1792" width="11.42578125" style="22"/>
    <col min="1793" max="1793" width="14.7109375" style="22" customWidth="1"/>
    <col min="1794" max="1794" width="41.7109375" style="22" customWidth="1"/>
    <col min="1795" max="1795" width="8.140625" style="22" customWidth="1"/>
    <col min="1796" max="1796" width="9.7109375" style="22" customWidth="1"/>
    <col min="1797" max="1797" width="8.28515625" style="22" customWidth="1"/>
    <col min="1798" max="1798" width="7.7109375" style="22" customWidth="1"/>
    <col min="1799" max="2048" width="11.42578125" style="22"/>
    <col min="2049" max="2049" width="14.7109375" style="22" customWidth="1"/>
    <col min="2050" max="2050" width="41.7109375" style="22" customWidth="1"/>
    <col min="2051" max="2051" width="8.140625" style="22" customWidth="1"/>
    <col min="2052" max="2052" width="9.7109375" style="22" customWidth="1"/>
    <col min="2053" max="2053" width="8.28515625" style="22" customWidth="1"/>
    <col min="2054" max="2054" width="7.7109375" style="22" customWidth="1"/>
    <col min="2055" max="2304" width="11.42578125" style="22"/>
    <col min="2305" max="2305" width="14.7109375" style="22" customWidth="1"/>
    <col min="2306" max="2306" width="41.7109375" style="22" customWidth="1"/>
    <col min="2307" max="2307" width="8.140625" style="22" customWidth="1"/>
    <col min="2308" max="2308" width="9.7109375" style="22" customWidth="1"/>
    <col min="2309" max="2309" width="8.28515625" style="22" customWidth="1"/>
    <col min="2310" max="2310" width="7.7109375" style="22" customWidth="1"/>
    <col min="2311" max="2560" width="11.42578125" style="22"/>
    <col min="2561" max="2561" width="14.7109375" style="22" customWidth="1"/>
    <col min="2562" max="2562" width="41.7109375" style="22" customWidth="1"/>
    <col min="2563" max="2563" width="8.140625" style="22" customWidth="1"/>
    <col min="2564" max="2564" width="9.7109375" style="22" customWidth="1"/>
    <col min="2565" max="2565" width="8.28515625" style="22" customWidth="1"/>
    <col min="2566" max="2566" width="7.7109375" style="22" customWidth="1"/>
    <col min="2567" max="2816" width="11.42578125" style="22"/>
    <col min="2817" max="2817" width="14.7109375" style="22" customWidth="1"/>
    <col min="2818" max="2818" width="41.7109375" style="22" customWidth="1"/>
    <col min="2819" max="2819" width="8.140625" style="22" customWidth="1"/>
    <col min="2820" max="2820" width="9.7109375" style="22" customWidth="1"/>
    <col min="2821" max="2821" width="8.28515625" style="22" customWidth="1"/>
    <col min="2822" max="2822" width="7.7109375" style="22" customWidth="1"/>
    <col min="2823" max="3072" width="11.42578125" style="22"/>
    <col min="3073" max="3073" width="14.7109375" style="22" customWidth="1"/>
    <col min="3074" max="3074" width="41.7109375" style="22" customWidth="1"/>
    <col min="3075" max="3075" width="8.140625" style="22" customWidth="1"/>
    <col min="3076" max="3076" width="9.7109375" style="22" customWidth="1"/>
    <col min="3077" max="3077" width="8.28515625" style="22" customWidth="1"/>
    <col min="3078" max="3078" width="7.7109375" style="22" customWidth="1"/>
    <col min="3079" max="3328" width="11.42578125" style="22"/>
    <col min="3329" max="3329" width="14.7109375" style="22" customWidth="1"/>
    <col min="3330" max="3330" width="41.7109375" style="22" customWidth="1"/>
    <col min="3331" max="3331" width="8.140625" style="22" customWidth="1"/>
    <col min="3332" max="3332" width="9.7109375" style="22" customWidth="1"/>
    <col min="3333" max="3333" width="8.28515625" style="22" customWidth="1"/>
    <col min="3334" max="3334" width="7.7109375" style="22" customWidth="1"/>
    <col min="3335" max="3584" width="11.42578125" style="22"/>
    <col min="3585" max="3585" width="14.7109375" style="22" customWidth="1"/>
    <col min="3586" max="3586" width="41.7109375" style="22" customWidth="1"/>
    <col min="3587" max="3587" width="8.140625" style="22" customWidth="1"/>
    <col min="3588" max="3588" width="9.7109375" style="22" customWidth="1"/>
    <col min="3589" max="3589" width="8.28515625" style="22" customWidth="1"/>
    <col min="3590" max="3590" width="7.7109375" style="22" customWidth="1"/>
    <col min="3591" max="3840" width="11.42578125" style="22"/>
    <col min="3841" max="3841" width="14.7109375" style="22" customWidth="1"/>
    <col min="3842" max="3842" width="41.7109375" style="22" customWidth="1"/>
    <col min="3843" max="3843" width="8.140625" style="22" customWidth="1"/>
    <col min="3844" max="3844" width="9.7109375" style="22" customWidth="1"/>
    <col min="3845" max="3845" width="8.28515625" style="22" customWidth="1"/>
    <col min="3846" max="3846" width="7.7109375" style="22" customWidth="1"/>
    <col min="3847" max="4096" width="11.42578125" style="22"/>
    <col min="4097" max="4097" width="14.7109375" style="22" customWidth="1"/>
    <col min="4098" max="4098" width="41.7109375" style="22" customWidth="1"/>
    <col min="4099" max="4099" width="8.140625" style="22" customWidth="1"/>
    <col min="4100" max="4100" width="9.7109375" style="22" customWidth="1"/>
    <col min="4101" max="4101" width="8.28515625" style="22" customWidth="1"/>
    <col min="4102" max="4102" width="7.7109375" style="22" customWidth="1"/>
    <col min="4103" max="4352" width="11.42578125" style="22"/>
    <col min="4353" max="4353" width="14.7109375" style="22" customWidth="1"/>
    <col min="4354" max="4354" width="41.7109375" style="22" customWidth="1"/>
    <col min="4355" max="4355" width="8.140625" style="22" customWidth="1"/>
    <col min="4356" max="4356" width="9.7109375" style="22" customWidth="1"/>
    <col min="4357" max="4357" width="8.28515625" style="22" customWidth="1"/>
    <col min="4358" max="4358" width="7.7109375" style="22" customWidth="1"/>
    <col min="4359" max="4608" width="11.42578125" style="22"/>
    <col min="4609" max="4609" width="14.7109375" style="22" customWidth="1"/>
    <col min="4610" max="4610" width="41.7109375" style="22" customWidth="1"/>
    <col min="4611" max="4611" width="8.140625" style="22" customWidth="1"/>
    <col min="4612" max="4612" width="9.7109375" style="22" customWidth="1"/>
    <col min="4613" max="4613" width="8.28515625" style="22" customWidth="1"/>
    <col min="4614" max="4614" width="7.7109375" style="22" customWidth="1"/>
    <col min="4615" max="4864" width="11.42578125" style="22"/>
    <col min="4865" max="4865" width="14.7109375" style="22" customWidth="1"/>
    <col min="4866" max="4866" width="41.7109375" style="22" customWidth="1"/>
    <col min="4867" max="4867" width="8.140625" style="22" customWidth="1"/>
    <col min="4868" max="4868" width="9.7109375" style="22" customWidth="1"/>
    <col min="4869" max="4869" width="8.28515625" style="22" customWidth="1"/>
    <col min="4870" max="4870" width="7.7109375" style="22" customWidth="1"/>
    <col min="4871" max="5120" width="11.42578125" style="22"/>
    <col min="5121" max="5121" width="14.7109375" style="22" customWidth="1"/>
    <col min="5122" max="5122" width="41.7109375" style="22" customWidth="1"/>
    <col min="5123" max="5123" width="8.140625" style="22" customWidth="1"/>
    <col min="5124" max="5124" width="9.7109375" style="22" customWidth="1"/>
    <col min="5125" max="5125" width="8.28515625" style="22" customWidth="1"/>
    <col min="5126" max="5126" width="7.7109375" style="22" customWidth="1"/>
    <col min="5127" max="5376" width="11.42578125" style="22"/>
    <col min="5377" max="5377" width="14.7109375" style="22" customWidth="1"/>
    <col min="5378" max="5378" width="41.7109375" style="22" customWidth="1"/>
    <col min="5379" max="5379" width="8.140625" style="22" customWidth="1"/>
    <col min="5380" max="5380" width="9.7109375" style="22" customWidth="1"/>
    <col min="5381" max="5381" width="8.28515625" style="22" customWidth="1"/>
    <col min="5382" max="5382" width="7.7109375" style="22" customWidth="1"/>
    <col min="5383" max="5632" width="11.42578125" style="22"/>
    <col min="5633" max="5633" width="14.7109375" style="22" customWidth="1"/>
    <col min="5634" max="5634" width="41.7109375" style="22" customWidth="1"/>
    <col min="5635" max="5635" width="8.140625" style="22" customWidth="1"/>
    <col min="5636" max="5636" width="9.7109375" style="22" customWidth="1"/>
    <col min="5637" max="5637" width="8.28515625" style="22" customWidth="1"/>
    <col min="5638" max="5638" width="7.7109375" style="22" customWidth="1"/>
    <col min="5639" max="5888" width="11.42578125" style="22"/>
    <col min="5889" max="5889" width="14.7109375" style="22" customWidth="1"/>
    <col min="5890" max="5890" width="41.7109375" style="22" customWidth="1"/>
    <col min="5891" max="5891" width="8.140625" style="22" customWidth="1"/>
    <col min="5892" max="5892" width="9.7109375" style="22" customWidth="1"/>
    <col min="5893" max="5893" width="8.28515625" style="22" customWidth="1"/>
    <col min="5894" max="5894" width="7.7109375" style="22" customWidth="1"/>
    <col min="5895" max="6144" width="11.42578125" style="22"/>
    <col min="6145" max="6145" width="14.7109375" style="22" customWidth="1"/>
    <col min="6146" max="6146" width="41.7109375" style="22" customWidth="1"/>
    <col min="6147" max="6147" width="8.140625" style="22" customWidth="1"/>
    <col min="6148" max="6148" width="9.7109375" style="22" customWidth="1"/>
    <col min="6149" max="6149" width="8.28515625" style="22" customWidth="1"/>
    <col min="6150" max="6150" width="7.7109375" style="22" customWidth="1"/>
    <col min="6151" max="6400" width="11.42578125" style="22"/>
    <col min="6401" max="6401" width="14.7109375" style="22" customWidth="1"/>
    <col min="6402" max="6402" width="41.7109375" style="22" customWidth="1"/>
    <col min="6403" max="6403" width="8.140625" style="22" customWidth="1"/>
    <col min="6404" max="6404" width="9.7109375" style="22" customWidth="1"/>
    <col min="6405" max="6405" width="8.28515625" style="22" customWidth="1"/>
    <col min="6406" max="6406" width="7.7109375" style="22" customWidth="1"/>
    <col min="6407" max="6656" width="11.42578125" style="22"/>
    <col min="6657" max="6657" width="14.7109375" style="22" customWidth="1"/>
    <col min="6658" max="6658" width="41.7109375" style="22" customWidth="1"/>
    <col min="6659" max="6659" width="8.140625" style="22" customWidth="1"/>
    <col min="6660" max="6660" width="9.7109375" style="22" customWidth="1"/>
    <col min="6661" max="6661" width="8.28515625" style="22" customWidth="1"/>
    <col min="6662" max="6662" width="7.7109375" style="22" customWidth="1"/>
    <col min="6663" max="6912" width="11.42578125" style="22"/>
    <col min="6913" max="6913" width="14.7109375" style="22" customWidth="1"/>
    <col min="6914" max="6914" width="41.7109375" style="22" customWidth="1"/>
    <col min="6915" max="6915" width="8.140625" style="22" customWidth="1"/>
    <col min="6916" max="6916" width="9.7109375" style="22" customWidth="1"/>
    <col min="6917" max="6917" width="8.28515625" style="22" customWidth="1"/>
    <col min="6918" max="6918" width="7.7109375" style="22" customWidth="1"/>
    <col min="6919" max="7168" width="11.42578125" style="22"/>
    <col min="7169" max="7169" width="14.7109375" style="22" customWidth="1"/>
    <col min="7170" max="7170" width="41.7109375" style="22" customWidth="1"/>
    <col min="7171" max="7171" width="8.140625" style="22" customWidth="1"/>
    <col min="7172" max="7172" width="9.7109375" style="22" customWidth="1"/>
    <col min="7173" max="7173" width="8.28515625" style="22" customWidth="1"/>
    <col min="7174" max="7174" width="7.7109375" style="22" customWidth="1"/>
    <col min="7175" max="7424" width="11.42578125" style="22"/>
    <col min="7425" max="7425" width="14.7109375" style="22" customWidth="1"/>
    <col min="7426" max="7426" width="41.7109375" style="22" customWidth="1"/>
    <col min="7427" max="7427" width="8.140625" style="22" customWidth="1"/>
    <col min="7428" max="7428" width="9.7109375" style="22" customWidth="1"/>
    <col min="7429" max="7429" width="8.28515625" style="22" customWidth="1"/>
    <col min="7430" max="7430" width="7.7109375" style="22" customWidth="1"/>
    <col min="7431" max="7680" width="11.42578125" style="22"/>
    <col min="7681" max="7681" width="14.7109375" style="22" customWidth="1"/>
    <col min="7682" max="7682" width="41.7109375" style="22" customWidth="1"/>
    <col min="7683" max="7683" width="8.140625" style="22" customWidth="1"/>
    <col min="7684" max="7684" width="9.7109375" style="22" customWidth="1"/>
    <col min="7685" max="7685" width="8.28515625" style="22" customWidth="1"/>
    <col min="7686" max="7686" width="7.7109375" style="22" customWidth="1"/>
    <col min="7687" max="7936" width="11.42578125" style="22"/>
    <col min="7937" max="7937" width="14.7109375" style="22" customWidth="1"/>
    <col min="7938" max="7938" width="41.7109375" style="22" customWidth="1"/>
    <col min="7939" max="7939" width="8.140625" style="22" customWidth="1"/>
    <col min="7940" max="7940" width="9.7109375" style="22" customWidth="1"/>
    <col min="7941" max="7941" width="8.28515625" style="22" customWidth="1"/>
    <col min="7942" max="7942" width="7.7109375" style="22" customWidth="1"/>
    <col min="7943" max="8192" width="11.42578125" style="22"/>
    <col min="8193" max="8193" width="14.7109375" style="22" customWidth="1"/>
    <col min="8194" max="8194" width="41.7109375" style="22" customWidth="1"/>
    <col min="8195" max="8195" width="8.140625" style="22" customWidth="1"/>
    <col min="8196" max="8196" width="9.7109375" style="22" customWidth="1"/>
    <col min="8197" max="8197" width="8.28515625" style="22" customWidth="1"/>
    <col min="8198" max="8198" width="7.7109375" style="22" customWidth="1"/>
    <col min="8199" max="8448" width="11.42578125" style="22"/>
    <col min="8449" max="8449" width="14.7109375" style="22" customWidth="1"/>
    <col min="8450" max="8450" width="41.7109375" style="22" customWidth="1"/>
    <col min="8451" max="8451" width="8.140625" style="22" customWidth="1"/>
    <col min="8452" max="8452" width="9.7109375" style="22" customWidth="1"/>
    <col min="8453" max="8453" width="8.28515625" style="22" customWidth="1"/>
    <col min="8454" max="8454" width="7.7109375" style="22" customWidth="1"/>
    <col min="8455" max="8704" width="11.42578125" style="22"/>
    <col min="8705" max="8705" width="14.7109375" style="22" customWidth="1"/>
    <col min="8706" max="8706" width="41.7109375" style="22" customWidth="1"/>
    <col min="8707" max="8707" width="8.140625" style="22" customWidth="1"/>
    <col min="8708" max="8708" width="9.7109375" style="22" customWidth="1"/>
    <col min="8709" max="8709" width="8.28515625" style="22" customWidth="1"/>
    <col min="8710" max="8710" width="7.7109375" style="22" customWidth="1"/>
    <col min="8711" max="8960" width="11.42578125" style="22"/>
    <col min="8961" max="8961" width="14.7109375" style="22" customWidth="1"/>
    <col min="8962" max="8962" width="41.7109375" style="22" customWidth="1"/>
    <col min="8963" max="8963" width="8.140625" style="22" customWidth="1"/>
    <col min="8964" max="8964" width="9.7109375" style="22" customWidth="1"/>
    <col min="8965" max="8965" width="8.28515625" style="22" customWidth="1"/>
    <col min="8966" max="8966" width="7.7109375" style="22" customWidth="1"/>
    <col min="8967" max="9216" width="11.42578125" style="22"/>
    <col min="9217" max="9217" width="14.7109375" style="22" customWidth="1"/>
    <col min="9218" max="9218" width="41.7109375" style="22" customWidth="1"/>
    <col min="9219" max="9219" width="8.140625" style="22" customWidth="1"/>
    <col min="9220" max="9220" width="9.7109375" style="22" customWidth="1"/>
    <col min="9221" max="9221" width="8.28515625" style="22" customWidth="1"/>
    <col min="9222" max="9222" width="7.7109375" style="22" customWidth="1"/>
    <col min="9223" max="9472" width="11.42578125" style="22"/>
    <col min="9473" max="9473" width="14.7109375" style="22" customWidth="1"/>
    <col min="9474" max="9474" width="41.7109375" style="22" customWidth="1"/>
    <col min="9475" max="9475" width="8.140625" style="22" customWidth="1"/>
    <col min="9476" max="9476" width="9.7109375" style="22" customWidth="1"/>
    <col min="9477" max="9477" width="8.28515625" style="22" customWidth="1"/>
    <col min="9478" max="9478" width="7.7109375" style="22" customWidth="1"/>
    <col min="9479" max="9728" width="11.42578125" style="22"/>
    <col min="9729" max="9729" width="14.7109375" style="22" customWidth="1"/>
    <col min="9730" max="9730" width="41.7109375" style="22" customWidth="1"/>
    <col min="9731" max="9731" width="8.140625" style="22" customWidth="1"/>
    <col min="9732" max="9732" width="9.7109375" style="22" customWidth="1"/>
    <col min="9733" max="9733" width="8.28515625" style="22" customWidth="1"/>
    <col min="9734" max="9734" width="7.7109375" style="22" customWidth="1"/>
    <col min="9735" max="9984" width="11.42578125" style="22"/>
    <col min="9985" max="9985" width="14.7109375" style="22" customWidth="1"/>
    <col min="9986" max="9986" width="41.7109375" style="22" customWidth="1"/>
    <col min="9987" max="9987" width="8.140625" style="22" customWidth="1"/>
    <col min="9988" max="9988" width="9.7109375" style="22" customWidth="1"/>
    <col min="9989" max="9989" width="8.28515625" style="22" customWidth="1"/>
    <col min="9990" max="9990" width="7.7109375" style="22" customWidth="1"/>
    <col min="9991" max="10240" width="11.42578125" style="22"/>
    <col min="10241" max="10241" width="14.7109375" style="22" customWidth="1"/>
    <col min="10242" max="10242" width="41.7109375" style="22" customWidth="1"/>
    <col min="10243" max="10243" width="8.140625" style="22" customWidth="1"/>
    <col min="10244" max="10244" width="9.7109375" style="22" customWidth="1"/>
    <col min="10245" max="10245" width="8.28515625" style="22" customWidth="1"/>
    <col min="10246" max="10246" width="7.7109375" style="22" customWidth="1"/>
    <col min="10247" max="10496" width="11.42578125" style="22"/>
    <col min="10497" max="10497" width="14.7109375" style="22" customWidth="1"/>
    <col min="10498" max="10498" width="41.7109375" style="22" customWidth="1"/>
    <col min="10499" max="10499" width="8.140625" style="22" customWidth="1"/>
    <col min="10500" max="10500" width="9.7109375" style="22" customWidth="1"/>
    <col min="10501" max="10501" width="8.28515625" style="22" customWidth="1"/>
    <col min="10502" max="10502" width="7.7109375" style="22" customWidth="1"/>
    <col min="10503" max="10752" width="11.42578125" style="22"/>
    <col min="10753" max="10753" width="14.7109375" style="22" customWidth="1"/>
    <col min="10754" max="10754" width="41.7109375" style="22" customWidth="1"/>
    <col min="10755" max="10755" width="8.140625" style="22" customWidth="1"/>
    <col min="10756" max="10756" width="9.7109375" style="22" customWidth="1"/>
    <col min="10757" max="10757" width="8.28515625" style="22" customWidth="1"/>
    <col min="10758" max="10758" width="7.7109375" style="22" customWidth="1"/>
    <col min="10759" max="11008" width="11.42578125" style="22"/>
    <col min="11009" max="11009" width="14.7109375" style="22" customWidth="1"/>
    <col min="11010" max="11010" width="41.7109375" style="22" customWidth="1"/>
    <col min="11011" max="11011" width="8.140625" style="22" customWidth="1"/>
    <col min="11012" max="11012" width="9.7109375" style="22" customWidth="1"/>
    <col min="11013" max="11013" width="8.28515625" style="22" customWidth="1"/>
    <col min="11014" max="11014" width="7.7109375" style="22" customWidth="1"/>
    <col min="11015" max="11264" width="11.42578125" style="22"/>
    <col min="11265" max="11265" width="14.7109375" style="22" customWidth="1"/>
    <col min="11266" max="11266" width="41.7109375" style="22" customWidth="1"/>
    <col min="11267" max="11267" width="8.140625" style="22" customWidth="1"/>
    <col min="11268" max="11268" width="9.7109375" style="22" customWidth="1"/>
    <col min="11269" max="11269" width="8.28515625" style="22" customWidth="1"/>
    <col min="11270" max="11270" width="7.7109375" style="22" customWidth="1"/>
    <col min="11271" max="11520" width="11.42578125" style="22"/>
    <col min="11521" max="11521" width="14.7109375" style="22" customWidth="1"/>
    <col min="11522" max="11522" width="41.7109375" style="22" customWidth="1"/>
    <col min="11523" max="11523" width="8.140625" style="22" customWidth="1"/>
    <col min="11524" max="11524" width="9.7109375" style="22" customWidth="1"/>
    <col min="11525" max="11525" width="8.28515625" style="22" customWidth="1"/>
    <col min="11526" max="11526" width="7.7109375" style="22" customWidth="1"/>
    <col min="11527" max="11776" width="11.42578125" style="22"/>
    <col min="11777" max="11777" width="14.7109375" style="22" customWidth="1"/>
    <col min="11778" max="11778" width="41.7109375" style="22" customWidth="1"/>
    <col min="11779" max="11779" width="8.140625" style="22" customWidth="1"/>
    <col min="11780" max="11780" width="9.7109375" style="22" customWidth="1"/>
    <col min="11781" max="11781" width="8.28515625" style="22" customWidth="1"/>
    <col min="11782" max="11782" width="7.7109375" style="22" customWidth="1"/>
    <col min="11783" max="12032" width="11.42578125" style="22"/>
    <col min="12033" max="12033" width="14.7109375" style="22" customWidth="1"/>
    <col min="12034" max="12034" width="41.7109375" style="22" customWidth="1"/>
    <col min="12035" max="12035" width="8.140625" style="22" customWidth="1"/>
    <col min="12036" max="12036" width="9.7109375" style="22" customWidth="1"/>
    <col min="12037" max="12037" width="8.28515625" style="22" customWidth="1"/>
    <col min="12038" max="12038" width="7.7109375" style="22" customWidth="1"/>
    <col min="12039" max="12288" width="11.42578125" style="22"/>
    <col min="12289" max="12289" width="14.7109375" style="22" customWidth="1"/>
    <col min="12290" max="12290" width="41.7109375" style="22" customWidth="1"/>
    <col min="12291" max="12291" width="8.140625" style="22" customWidth="1"/>
    <col min="12292" max="12292" width="9.7109375" style="22" customWidth="1"/>
    <col min="12293" max="12293" width="8.28515625" style="22" customWidth="1"/>
    <col min="12294" max="12294" width="7.7109375" style="22" customWidth="1"/>
    <col min="12295" max="12544" width="11.42578125" style="22"/>
    <col min="12545" max="12545" width="14.7109375" style="22" customWidth="1"/>
    <col min="12546" max="12546" width="41.7109375" style="22" customWidth="1"/>
    <col min="12547" max="12547" width="8.140625" style="22" customWidth="1"/>
    <col min="12548" max="12548" width="9.7109375" style="22" customWidth="1"/>
    <col min="12549" max="12549" width="8.28515625" style="22" customWidth="1"/>
    <col min="12550" max="12550" width="7.7109375" style="22" customWidth="1"/>
    <col min="12551" max="12800" width="11.42578125" style="22"/>
    <col min="12801" max="12801" width="14.7109375" style="22" customWidth="1"/>
    <col min="12802" max="12802" width="41.7109375" style="22" customWidth="1"/>
    <col min="12803" max="12803" width="8.140625" style="22" customWidth="1"/>
    <col min="12804" max="12804" width="9.7109375" style="22" customWidth="1"/>
    <col min="12805" max="12805" width="8.28515625" style="22" customWidth="1"/>
    <col min="12806" max="12806" width="7.7109375" style="22" customWidth="1"/>
    <col min="12807" max="13056" width="11.42578125" style="22"/>
    <col min="13057" max="13057" width="14.7109375" style="22" customWidth="1"/>
    <col min="13058" max="13058" width="41.7109375" style="22" customWidth="1"/>
    <col min="13059" max="13059" width="8.140625" style="22" customWidth="1"/>
    <col min="13060" max="13060" width="9.7109375" style="22" customWidth="1"/>
    <col min="13061" max="13061" width="8.28515625" style="22" customWidth="1"/>
    <col min="13062" max="13062" width="7.7109375" style="22" customWidth="1"/>
    <col min="13063" max="13312" width="11.42578125" style="22"/>
    <col min="13313" max="13313" width="14.7109375" style="22" customWidth="1"/>
    <col min="13314" max="13314" width="41.7109375" style="22" customWidth="1"/>
    <col min="13315" max="13315" width="8.140625" style="22" customWidth="1"/>
    <col min="13316" max="13316" width="9.7109375" style="22" customWidth="1"/>
    <col min="13317" max="13317" width="8.28515625" style="22" customWidth="1"/>
    <col min="13318" max="13318" width="7.7109375" style="22" customWidth="1"/>
    <col min="13319" max="13568" width="11.42578125" style="22"/>
    <col min="13569" max="13569" width="14.7109375" style="22" customWidth="1"/>
    <col min="13570" max="13570" width="41.7109375" style="22" customWidth="1"/>
    <col min="13571" max="13571" width="8.140625" style="22" customWidth="1"/>
    <col min="13572" max="13572" width="9.7109375" style="22" customWidth="1"/>
    <col min="13573" max="13573" width="8.28515625" style="22" customWidth="1"/>
    <col min="13574" max="13574" width="7.7109375" style="22" customWidth="1"/>
    <col min="13575" max="13824" width="11.42578125" style="22"/>
    <col min="13825" max="13825" width="14.7109375" style="22" customWidth="1"/>
    <col min="13826" max="13826" width="41.7109375" style="22" customWidth="1"/>
    <col min="13827" max="13827" width="8.140625" style="22" customWidth="1"/>
    <col min="13828" max="13828" width="9.7109375" style="22" customWidth="1"/>
    <col min="13829" max="13829" width="8.28515625" style="22" customWidth="1"/>
    <col min="13830" max="13830" width="7.7109375" style="22" customWidth="1"/>
    <col min="13831" max="14080" width="11.42578125" style="22"/>
    <col min="14081" max="14081" width="14.7109375" style="22" customWidth="1"/>
    <col min="14082" max="14082" width="41.7109375" style="22" customWidth="1"/>
    <col min="14083" max="14083" width="8.140625" style="22" customWidth="1"/>
    <col min="14084" max="14084" width="9.7109375" style="22" customWidth="1"/>
    <col min="14085" max="14085" width="8.28515625" style="22" customWidth="1"/>
    <col min="14086" max="14086" width="7.7109375" style="22" customWidth="1"/>
    <col min="14087" max="14336" width="11.42578125" style="22"/>
    <col min="14337" max="14337" width="14.7109375" style="22" customWidth="1"/>
    <col min="14338" max="14338" width="41.7109375" style="22" customWidth="1"/>
    <col min="14339" max="14339" width="8.140625" style="22" customWidth="1"/>
    <col min="14340" max="14340" width="9.7109375" style="22" customWidth="1"/>
    <col min="14341" max="14341" width="8.28515625" style="22" customWidth="1"/>
    <col min="14342" max="14342" width="7.7109375" style="22" customWidth="1"/>
    <col min="14343" max="14592" width="11.42578125" style="22"/>
    <col min="14593" max="14593" width="14.7109375" style="22" customWidth="1"/>
    <col min="14594" max="14594" width="41.7109375" style="22" customWidth="1"/>
    <col min="14595" max="14595" width="8.140625" style="22" customWidth="1"/>
    <col min="14596" max="14596" width="9.7109375" style="22" customWidth="1"/>
    <col min="14597" max="14597" width="8.28515625" style="22" customWidth="1"/>
    <col min="14598" max="14598" width="7.7109375" style="22" customWidth="1"/>
    <col min="14599" max="14848" width="11.42578125" style="22"/>
    <col min="14849" max="14849" width="14.7109375" style="22" customWidth="1"/>
    <col min="14850" max="14850" width="41.7109375" style="22" customWidth="1"/>
    <col min="14851" max="14851" width="8.140625" style="22" customWidth="1"/>
    <col min="14852" max="14852" width="9.7109375" style="22" customWidth="1"/>
    <col min="14853" max="14853" width="8.28515625" style="22" customWidth="1"/>
    <col min="14854" max="14854" width="7.7109375" style="22" customWidth="1"/>
    <col min="14855" max="15104" width="11.42578125" style="22"/>
    <col min="15105" max="15105" width="14.7109375" style="22" customWidth="1"/>
    <col min="15106" max="15106" width="41.7109375" style="22" customWidth="1"/>
    <col min="15107" max="15107" width="8.140625" style="22" customWidth="1"/>
    <col min="15108" max="15108" width="9.7109375" style="22" customWidth="1"/>
    <col min="15109" max="15109" width="8.28515625" style="22" customWidth="1"/>
    <col min="15110" max="15110" width="7.7109375" style="22" customWidth="1"/>
    <col min="15111" max="15360" width="11.42578125" style="22"/>
    <col min="15361" max="15361" width="14.7109375" style="22" customWidth="1"/>
    <col min="15362" max="15362" width="41.7109375" style="22" customWidth="1"/>
    <col min="15363" max="15363" width="8.140625" style="22" customWidth="1"/>
    <col min="15364" max="15364" width="9.7109375" style="22" customWidth="1"/>
    <col min="15365" max="15365" width="8.28515625" style="22" customWidth="1"/>
    <col min="15366" max="15366" width="7.7109375" style="22" customWidth="1"/>
    <col min="15367" max="15616" width="11.42578125" style="22"/>
    <col min="15617" max="15617" width="14.7109375" style="22" customWidth="1"/>
    <col min="15618" max="15618" width="41.7109375" style="22" customWidth="1"/>
    <col min="15619" max="15619" width="8.140625" style="22" customWidth="1"/>
    <col min="15620" max="15620" width="9.7109375" style="22" customWidth="1"/>
    <col min="15621" max="15621" width="8.28515625" style="22" customWidth="1"/>
    <col min="15622" max="15622" width="7.7109375" style="22" customWidth="1"/>
    <col min="15623" max="15872" width="11.42578125" style="22"/>
    <col min="15873" max="15873" width="14.7109375" style="22" customWidth="1"/>
    <col min="15874" max="15874" width="41.7109375" style="22" customWidth="1"/>
    <col min="15875" max="15875" width="8.140625" style="22" customWidth="1"/>
    <col min="15876" max="15876" width="9.7109375" style="22" customWidth="1"/>
    <col min="15877" max="15877" width="8.28515625" style="22" customWidth="1"/>
    <col min="15878" max="15878" width="7.7109375" style="22" customWidth="1"/>
    <col min="15879" max="16128" width="11.42578125" style="22"/>
    <col min="16129" max="16129" width="14.7109375" style="22" customWidth="1"/>
    <col min="16130" max="16130" width="41.7109375" style="22" customWidth="1"/>
    <col min="16131" max="16131" width="8.140625" style="22" customWidth="1"/>
    <col min="16132" max="16132" width="9.7109375" style="22" customWidth="1"/>
    <col min="16133" max="16133" width="8.28515625" style="22" customWidth="1"/>
    <col min="16134" max="16134" width="7.7109375" style="22" customWidth="1"/>
    <col min="16135" max="16384" width="11.42578125" style="22"/>
  </cols>
  <sheetData>
    <row r="1" spans="1:9" s="15" customFormat="1" x14ac:dyDescent="0.2">
      <c r="A1" s="59" t="s">
        <v>43</v>
      </c>
      <c r="B1" s="59"/>
      <c r="C1" s="15" t="s">
        <v>53</v>
      </c>
      <c r="D1" s="61" t="s">
        <v>54</v>
      </c>
      <c r="E1" s="61"/>
      <c r="F1" s="61"/>
      <c r="G1" s="61" t="s">
        <v>55</v>
      </c>
      <c r="H1" s="61"/>
      <c r="I1" s="61"/>
    </row>
    <row r="2" spans="1:9" s="16" customFormat="1" ht="13.5" customHeight="1" thickBot="1" x14ac:dyDescent="0.25">
      <c r="A2" s="60"/>
      <c r="B2" s="60"/>
      <c r="C2" s="16" t="s">
        <v>52</v>
      </c>
      <c r="D2" s="17" t="s">
        <v>44</v>
      </c>
      <c r="E2" s="16" t="s">
        <v>45</v>
      </c>
      <c r="F2" s="16" t="s">
        <v>46</v>
      </c>
      <c r="G2" s="16" t="s">
        <v>47</v>
      </c>
      <c r="H2" s="16" t="s">
        <v>48</v>
      </c>
      <c r="I2" s="16" t="s">
        <v>49</v>
      </c>
    </row>
    <row r="3" spans="1:9" ht="12.75" thickTop="1" x14ac:dyDescent="0.2">
      <c r="A3" s="18" t="s">
        <v>42</v>
      </c>
      <c r="C3" s="37">
        <v>1450</v>
      </c>
      <c r="D3" s="20">
        <v>3.5339999999999998</v>
      </c>
      <c r="E3" s="21">
        <v>0</v>
      </c>
      <c r="F3" s="21">
        <v>0.53400000000000003</v>
      </c>
      <c r="G3" s="21">
        <f>PRODUCT(C3,D3)</f>
        <v>5124.2999999999993</v>
      </c>
      <c r="H3" s="21">
        <f>PRODUCT(C3,E3)</f>
        <v>0</v>
      </c>
      <c r="I3" s="21">
        <f>PRODUCT(C3,F3)</f>
        <v>774.30000000000007</v>
      </c>
    </row>
    <row r="4" spans="1:9" ht="15" customHeight="1" x14ac:dyDescent="0.2">
      <c r="A4" s="58" t="s">
        <v>67</v>
      </c>
      <c r="C4" s="19"/>
      <c r="D4" s="20"/>
      <c r="E4" s="21"/>
      <c r="F4" s="21"/>
      <c r="G4" s="21"/>
      <c r="H4" s="21"/>
      <c r="I4" s="21"/>
    </row>
    <row r="5" spans="1:9" ht="12" customHeight="1" x14ac:dyDescent="0.2">
      <c r="A5" s="58"/>
      <c r="B5" s="43" t="s">
        <v>61</v>
      </c>
      <c r="C5" s="44">
        <v>50</v>
      </c>
      <c r="D5" s="45">
        <v>5.2</v>
      </c>
      <c r="E5" s="21">
        <v>0</v>
      </c>
      <c r="F5" s="21">
        <v>0</v>
      </c>
      <c r="G5" s="21">
        <f t="shared" ref="G5:G9" si="0">PRODUCT(C5,D5)</f>
        <v>260</v>
      </c>
      <c r="H5" s="21">
        <f>PRODUCT(C5,E5)</f>
        <v>0</v>
      </c>
      <c r="I5" s="21">
        <f t="shared" ref="I5:I8" si="1">PRODUCT(C5,F5)</f>
        <v>0</v>
      </c>
    </row>
    <row r="6" spans="1:9" x14ac:dyDescent="0.2">
      <c r="A6" s="58"/>
      <c r="B6" s="43" t="s">
        <v>60</v>
      </c>
      <c r="C6" s="44">
        <v>22</v>
      </c>
      <c r="D6" s="45">
        <v>9.15</v>
      </c>
      <c r="E6" s="21">
        <v>0</v>
      </c>
      <c r="F6" s="21">
        <v>0</v>
      </c>
      <c r="G6" s="21">
        <f t="shared" si="0"/>
        <v>201.3</v>
      </c>
      <c r="H6" s="21">
        <f t="shared" ref="H6:H8" si="2">PRODUCT(C6,E6)</f>
        <v>0</v>
      </c>
      <c r="I6" s="21">
        <f t="shared" si="1"/>
        <v>0</v>
      </c>
    </row>
    <row r="7" spans="1:9" x14ac:dyDescent="0.2">
      <c r="A7" s="58"/>
      <c r="B7" s="43" t="s">
        <v>62</v>
      </c>
      <c r="C7" s="44">
        <v>15</v>
      </c>
      <c r="D7" s="45">
        <v>9.15</v>
      </c>
      <c r="E7" s="21">
        <v>0</v>
      </c>
      <c r="F7" s="21">
        <v>0</v>
      </c>
      <c r="G7" s="21">
        <f t="shared" si="0"/>
        <v>137.25</v>
      </c>
      <c r="H7" s="21">
        <f t="shared" si="2"/>
        <v>0</v>
      </c>
      <c r="I7" s="21">
        <f t="shared" si="1"/>
        <v>0</v>
      </c>
    </row>
    <row r="8" spans="1:9" x14ac:dyDescent="0.2">
      <c r="A8" s="58"/>
      <c r="B8" s="43" t="s">
        <v>63</v>
      </c>
      <c r="C8" s="44">
        <v>22</v>
      </c>
      <c r="D8" s="45">
        <v>9.15</v>
      </c>
      <c r="E8" s="21">
        <v>0</v>
      </c>
      <c r="F8" s="21">
        <v>0</v>
      </c>
      <c r="G8" s="21">
        <f t="shared" si="0"/>
        <v>201.3</v>
      </c>
      <c r="H8" s="21">
        <f t="shared" si="2"/>
        <v>0</v>
      </c>
      <c r="I8" s="21">
        <f t="shared" si="1"/>
        <v>0</v>
      </c>
    </row>
    <row r="9" spans="1:9" x14ac:dyDescent="0.2">
      <c r="A9" s="38"/>
      <c r="B9" s="43" t="s">
        <v>94</v>
      </c>
      <c r="C9" s="44">
        <v>40</v>
      </c>
      <c r="D9" s="45">
        <v>-0.5</v>
      </c>
      <c r="E9" s="21">
        <v>0</v>
      </c>
      <c r="F9" s="21">
        <v>0</v>
      </c>
      <c r="G9" s="21">
        <f t="shared" si="0"/>
        <v>-20</v>
      </c>
      <c r="H9" s="21">
        <f t="shared" ref="H9" si="3">PRODUCT(C9,E9)</f>
        <v>0</v>
      </c>
      <c r="I9" s="21">
        <f t="shared" ref="I9" si="4">PRODUCT(C9,F9)</f>
        <v>0</v>
      </c>
    </row>
    <row r="10" spans="1:9" ht="12.75" customHeight="1" x14ac:dyDescent="0.2">
      <c r="A10" s="58" t="s">
        <v>68</v>
      </c>
      <c r="B10" s="43"/>
      <c r="C10" s="46"/>
      <c r="D10" s="47"/>
      <c r="E10" s="21"/>
      <c r="F10" s="21"/>
      <c r="G10" s="21"/>
      <c r="H10" s="21"/>
      <c r="I10" s="21"/>
    </row>
    <row r="11" spans="1:9" x14ac:dyDescent="0.2">
      <c r="A11" s="58"/>
      <c r="B11" s="43" t="s">
        <v>51</v>
      </c>
      <c r="C11" s="44">
        <v>950</v>
      </c>
      <c r="D11" s="45">
        <v>2.65</v>
      </c>
      <c r="E11" s="21">
        <v>0</v>
      </c>
      <c r="F11" s="21">
        <v>0.65</v>
      </c>
      <c r="G11" s="21">
        <f t="shared" ref="G11:G16" si="5">PRODUCT(C11,D11)</f>
        <v>2517.5</v>
      </c>
      <c r="H11" s="21">
        <f t="shared" ref="H11:H16" si="6">PRODUCT(C11,E11)</f>
        <v>0</v>
      </c>
      <c r="I11" s="21">
        <f t="shared" ref="I11:I16" si="7">PRODUCT(C11,F11)</f>
        <v>617.5</v>
      </c>
    </row>
    <row r="12" spans="1:9" x14ac:dyDescent="0.2">
      <c r="A12" s="58"/>
      <c r="B12" s="43" t="s">
        <v>64</v>
      </c>
      <c r="C12" s="44">
        <v>36</v>
      </c>
      <c r="D12" s="45">
        <v>0.4</v>
      </c>
      <c r="E12" s="21">
        <v>0</v>
      </c>
      <c r="F12" s="21">
        <v>0</v>
      </c>
      <c r="G12" s="21">
        <f t="shared" si="5"/>
        <v>14.4</v>
      </c>
      <c r="H12" s="21">
        <f t="shared" si="6"/>
        <v>0</v>
      </c>
      <c r="I12" s="21">
        <f t="shared" si="7"/>
        <v>0</v>
      </c>
    </row>
    <row r="13" spans="1:9" x14ac:dyDescent="0.2">
      <c r="A13" s="58"/>
      <c r="B13" s="43" t="s">
        <v>65</v>
      </c>
      <c r="C13" s="44">
        <v>26</v>
      </c>
      <c r="D13" s="45">
        <v>1.3</v>
      </c>
      <c r="E13" s="21">
        <v>0</v>
      </c>
      <c r="F13" s="21">
        <v>0</v>
      </c>
      <c r="G13" s="21">
        <f t="shared" si="5"/>
        <v>33.800000000000004</v>
      </c>
      <c r="H13" s="21">
        <f t="shared" si="6"/>
        <v>0</v>
      </c>
      <c r="I13" s="21">
        <f t="shared" si="7"/>
        <v>0</v>
      </c>
    </row>
    <row r="14" spans="1:9" x14ac:dyDescent="0.2">
      <c r="A14" s="58"/>
      <c r="B14" s="43" t="s">
        <v>85</v>
      </c>
      <c r="C14" s="44">
        <v>35</v>
      </c>
      <c r="D14" s="45">
        <v>8.1999999999999993</v>
      </c>
      <c r="E14" s="21">
        <v>0</v>
      </c>
      <c r="F14" s="21">
        <v>0</v>
      </c>
      <c r="G14" s="21">
        <f t="shared" ref="G14" si="8">PRODUCT(C14,D14)</f>
        <v>287</v>
      </c>
      <c r="H14" s="21">
        <f t="shared" ref="H14" si="9">PRODUCT(C14,E14)</f>
        <v>0</v>
      </c>
      <c r="I14" s="21">
        <f t="shared" ref="I14" si="10">PRODUCT(C14,F14)</f>
        <v>0</v>
      </c>
    </row>
    <row r="15" spans="1:9" x14ac:dyDescent="0.2">
      <c r="A15" s="58"/>
      <c r="B15" s="43" t="s">
        <v>90</v>
      </c>
      <c r="C15" s="44">
        <v>20</v>
      </c>
      <c r="D15" s="45">
        <v>0.3</v>
      </c>
      <c r="E15" s="21">
        <v>0</v>
      </c>
      <c r="F15" s="21">
        <v>0</v>
      </c>
      <c r="G15" s="21">
        <f t="shared" ref="G15" si="11">PRODUCT(C15,D15)</f>
        <v>6</v>
      </c>
      <c r="H15" s="21">
        <f t="shared" ref="H15" si="12">PRODUCT(C15,E15)</f>
        <v>0</v>
      </c>
      <c r="I15" s="21">
        <f t="shared" ref="I15" si="13">PRODUCT(C15,F15)</f>
        <v>0</v>
      </c>
    </row>
    <row r="16" spans="1:9" x14ac:dyDescent="0.2">
      <c r="A16" s="58"/>
      <c r="B16" s="43" t="s">
        <v>66</v>
      </c>
      <c r="C16" s="44">
        <v>8</v>
      </c>
      <c r="D16" s="45">
        <v>1.3</v>
      </c>
      <c r="E16" s="21">
        <v>0</v>
      </c>
      <c r="F16" s="21">
        <v>0</v>
      </c>
      <c r="G16" s="21">
        <f t="shared" si="5"/>
        <v>10.4</v>
      </c>
      <c r="H16" s="21">
        <f t="shared" si="6"/>
        <v>0</v>
      </c>
      <c r="I16" s="21">
        <f t="shared" si="7"/>
        <v>0</v>
      </c>
    </row>
    <row r="17" spans="1:14" ht="12.75" customHeight="1" x14ac:dyDescent="0.2">
      <c r="A17" s="58" t="s">
        <v>69</v>
      </c>
      <c r="B17" s="43"/>
      <c r="C17" s="46"/>
      <c r="D17" s="45"/>
      <c r="E17" s="21"/>
      <c r="F17" s="21"/>
      <c r="G17" s="21"/>
      <c r="H17" s="21"/>
      <c r="I17" s="21"/>
    </row>
    <row r="18" spans="1:14" x14ac:dyDescent="0.2">
      <c r="A18" s="58"/>
      <c r="B18" s="43" t="s">
        <v>91</v>
      </c>
      <c r="C18" s="44">
        <v>10</v>
      </c>
      <c r="D18" s="45">
        <v>5.3</v>
      </c>
      <c r="E18" s="21">
        <v>0</v>
      </c>
      <c r="F18" s="21">
        <v>0</v>
      </c>
      <c r="G18" s="21">
        <f t="shared" ref="G18:G22" si="14">PRODUCT(C18,D18)</f>
        <v>53</v>
      </c>
      <c r="H18" s="21">
        <f t="shared" ref="H18:H22" si="15">PRODUCT(C18,E18)</f>
        <v>0</v>
      </c>
      <c r="I18" s="21">
        <f t="shared" ref="I18:I22" si="16">PRODUCT(C18,F18)</f>
        <v>0</v>
      </c>
    </row>
    <row r="19" spans="1:14" x14ac:dyDescent="0.2">
      <c r="A19" s="58"/>
      <c r="B19" s="43" t="s">
        <v>70</v>
      </c>
      <c r="C19" s="44">
        <v>200</v>
      </c>
      <c r="D19" s="45">
        <v>5</v>
      </c>
      <c r="E19" s="21">
        <v>0</v>
      </c>
      <c r="F19" s="21">
        <v>0</v>
      </c>
      <c r="G19" s="21">
        <f t="shared" si="14"/>
        <v>1000</v>
      </c>
      <c r="H19" s="21">
        <f t="shared" si="15"/>
        <v>0</v>
      </c>
      <c r="I19" s="21">
        <f t="shared" si="16"/>
        <v>0</v>
      </c>
    </row>
    <row r="20" spans="1:14" x14ac:dyDescent="0.2">
      <c r="A20" s="58"/>
      <c r="B20" s="43" t="s">
        <v>86</v>
      </c>
      <c r="C20" s="44">
        <v>25</v>
      </c>
      <c r="D20" s="45">
        <v>7.15</v>
      </c>
      <c r="E20" s="21">
        <v>0</v>
      </c>
      <c r="F20" s="21">
        <v>0</v>
      </c>
      <c r="G20" s="21">
        <f t="shared" ref="G20:G21" si="17">PRODUCT(C20,D20)</f>
        <v>178.75</v>
      </c>
      <c r="H20" s="21">
        <f t="shared" ref="H20:H21" si="18">PRODUCT(C20,E20)</f>
        <v>0</v>
      </c>
      <c r="I20" s="21">
        <f t="shared" ref="I20:I21" si="19">PRODUCT(C20,F20)</f>
        <v>0</v>
      </c>
    </row>
    <row r="21" spans="1:14" x14ac:dyDescent="0.2">
      <c r="A21" s="58"/>
      <c r="B21" s="43" t="s">
        <v>87</v>
      </c>
      <c r="C21" s="44">
        <v>60</v>
      </c>
      <c r="D21" s="45">
        <v>6.7</v>
      </c>
      <c r="E21" s="21">
        <v>0</v>
      </c>
      <c r="F21" s="21">
        <v>0</v>
      </c>
      <c r="G21" s="21">
        <f t="shared" si="17"/>
        <v>402</v>
      </c>
      <c r="H21" s="21">
        <f t="shared" si="18"/>
        <v>0</v>
      </c>
      <c r="I21" s="21">
        <f t="shared" si="19"/>
        <v>0</v>
      </c>
    </row>
    <row r="22" spans="1:14" ht="14.25" customHeight="1" x14ac:dyDescent="0.2">
      <c r="A22" s="58"/>
      <c r="B22" s="43" t="s">
        <v>71</v>
      </c>
      <c r="C22" s="44">
        <v>25</v>
      </c>
      <c r="D22" s="45">
        <v>5.17</v>
      </c>
      <c r="E22" s="21">
        <v>0</v>
      </c>
      <c r="F22" s="21">
        <v>0</v>
      </c>
      <c r="G22" s="21">
        <f t="shared" si="14"/>
        <v>129.25</v>
      </c>
      <c r="H22" s="21">
        <f t="shared" si="15"/>
        <v>0</v>
      </c>
      <c r="I22" s="21">
        <f t="shared" si="16"/>
        <v>0</v>
      </c>
    </row>
    <row r="23" spans="1:14" ht="12.75" customHeight="1" x14ac:dyDescent="0.2">
      <c r="A23" s="58" t="s">
        <v>111</v>
      </c>
      <c r="B23" s="43"/>
      <c r="C23" s="46"/>
      <c r="D23" s="47"/>
      <c r="E23" s="21"/>
      <c r="F23" s="21"/>
      <c r="G23" s="21"/>
      <c r="H23" s="21"/>
      <c r="I23" s="21"/>
    </row>
    <row r="24" spans="1:14" x14ac:dyDescent="0.2">
      <c r="A24" s="58"/>
      <c r="B24" s="43" t="s">
        <v>72</v>
      </c>
      <c r="C24" s="44">
        <v>5</v>
      </c>
      <c r="D24" s="45">
        <v>7.7</v>
      </c>
      <c r="E24" s="21">
        <v>0</v>
      </c>
      <c r="F24" s="21">
        <v>0</v>
      </c>
      <c r="G24" s="21">
        <f t="shared" ref="G24:G30" si="20">PRODUCT(C24,D24)</f>
        <v>38.5</v>
      </c>
      <c r="H24" s="21">
        <f t="shared" ref="H24:H30" si="21">PRODUCT(C24,E24)</f>
        <v>0</v>
      </c>
      <c r="I24" s="21">
        <f t="shared" ref="I24:I30" si="22">PRODUCT(C24,F24)</f>
        <v>0</v>
      </c>
      <c r="N24" s="21"/>
    </row>
    <row r="25" spans="1:14" x14ac:dyDescent="0.2">
      <c r="A25" s="58"/>
      <c r="B25" s="43" t="s">
        <v>73</v>
      </c>
      <c r="C25" s="44">
        <v>15</v>
      </c>
      <c r="D25" s="45">
        <v>7.7</v>
      </c>
      <c r="E25" s="21">
        <v>0</v>
      </c>
      <c r="F25" s="21">
        <v>0</v>
      </c>
      <c r="G25" s="21">
        <f t="shared" si="20"/>
        <v>115.5</v>
      </c>
      <c r="H25" s="21">
        <f t="shared" si="21"/>
        <v>0</v>
      </c>
      <c r="I25" s="21">
        <f t="shared" si="22"/>
        <v>0</v>
      </c>
    </row>
    <row r="26" spans="1:14" x14ac:dyDescent="0.2">
      <c r="A26" s="58"/>
      <c r="B26" s="43" t="s">
        <v>74</v>
      </c>
      <c r="C26" s="44">
        <v>3</v>
      </c>
      <c r="D26" s="45">
        <v>7.7</v>
      </c>
      <c r="E26" s="21">
        <v>0</v>
      </c>
      <c r="F26" s="21">
        <v>0</v>
      </c>
      <c r="G26" s="21">
        <f t="shared" si="20"/>
        <v>23.1</v>
      </c>
      <c r="H26" s="21">
        <f t="shared" si="21"/>
        <v>0</v>
      </c>
      <c r="I26" s="21">
        <f t="shared" si="22"/>
        <v>0</v>
      </c>
    </row>
    <row r="27" spans="1:14" x14ac:dyDescent="0.2">
      <c r="A27" s="58"/>
      <c r="B27" s="43" t="s">
        <v>75</v>
      </c>
      <c r="C27" s="44">
        <v>10</v>
      </c>
      <c r="D27" s="45">
        <v>2</v>
      </c>
      <c r="E27" s="21">
        <v>0</v>
      </c>
      <c r="F27" s="21">
        <v>0</v>
      </c>
      <c r="G27" s="21">
        <f t="shared" si="20"/>
        <v>20</v>
      </c>
      <c r="H27" s="21">
        <f t="shared" si="21"/>
        <v>0</v>
      </c>
      <c r="I27" s="21">
        <f t="shared" si="22"/>
        <v>0</v>
      </c>
    </row>
    <row r="28" spans="1:14" x14ac:dyDescent="0.2">
      <c r="A28" s="58"/>
      <c r="B28" s="43" t="s">
        <v>92</v>
      </c>
      <c r="C28" s="44">
        <v>5</v>
      </c>
      <c r="D28" s="45">
        <v>7.1</v>
      </c>
      <c r="E28" s="21">
        <v>0</v>
      </c>
      <c r="F28" s="21">
        <v>0</v>
      </c>
      <c r="G28" s="21">
        <f t="shared" si="20"/>
        <v>35.5</v>
      </c>
      <c r="H28" s="21">
        <f t="shared" si="21"/>
        <v>0</v>
      </c>
      <c r="I28" s="21">
        <f t="shared" si="22"/>
        <v>0</v>
      </c>
    </row>
    <row r="29" spans="1:14" x14ac:dyDescent="0.2">
      <c r="A29" s="58"/>
      <c r="B29" s="43" t="s">
        <v>93</v>
      </c>
      <c r="C29" s="44">
        <v>5</v>
      </c>
      <c r="D29" s="45">
        <v>5.65</v>
      </c>
      <c r="E29" s="21">
        <v>0</v>
      </c>
      <c r="F29" s="21">
        <v>0</v>
      </c>
      <c r="G29" s="21">
        <f t="shared" ref="G29" si="23">PRODUCT(C29,D29)</f>
        <v>28.25</v>
      </c>
      <c r="H29" s="21">
        <f t="shared" ref="H29" si="24">PRODUCT(C29,E29)</f>
        <v>0</v>
      </c>
      <c r="I29" s="21">
        <f t="shared" ref="I29" si="25">PRODUCT(C29,F29)</f>
        <v>0</v>
      </c>
    </row>
    <row r="30" spans="1:14" x14ac:dyDescent="0.2">
      <c r="A30" s="58"/>
      <c r="B30" s="43" t="s">
        <v>76</v>
      </c>
      <c r="C30" s="44">
        <v>15</v>
      </c>
      <c r="D30" s="45">
        <v>2</v>
      </c>
      <c r="E30" s="21">
        <v>0</v>
      </c>
      <c r="F30" s="21">
        <v>0</v>
      </c>
      <c r="G30" s="21">
        <f t="shared" si="20"/>
        <v>30</v>
      </c>
      <c r="H30" s="21">
        <f t="shared" si="21"/>
        <v>0</v>
      </c>
      <c r="I30" s="21">
        <f t="shared" si="22"/>
        <v>0</v>
      </c>
    </row>
    <row r="31" spans="1:14" ht="12.75" customHeight="1" x14ac:dyDescent="0.2">
      <c r="A31" s="58" t="s">
        <v>112</v>
      </c>
      <c r="B31" s="43"/>
      <c r="C31" s="46"/>
      <c r="D31" s="47"/>
      <c r="E31" s="21"/>
      <c r="F31" s="21"/>
      <c r="G31" s="21"/>
      <c r="H31" s="21"/>
      <c r="I31" s="21"/>
    </row>
    <row r="32" spans="1:14" x14ac:dyDescent="0.2">
      <c r="A32" s="58"/>
      <c r="B32" s="43" t="s">
        <v>77</v>
      </c>
      <c r="C32" s="44">
        <v>10</v>
      </c>
      <c r="D32" s="45">
        <v>6.7</v>
      </c>
      <c r="E32" s="21">
        <v>0</v>
      </c>
      <c r="F32" s="21">
        <v>0</v>
      </c>
      <c r="G32" s="21">
        <f>PRODUCT(C32,D32)</f>
        <v>67</v>
      </c>
      <c r="H32" s="21">
        <f>PRODUCT(C32,E32)</f>
        <v>0</v>
      </c>
      <c r="I32" s="21">
        <f>PRODUCT(C32,F32)</f>
        <v>0</v>
      </c>
    </row>
    <row r="33" spans="1:9" x14ac:dyDescent="0.2">
      <c r="A33" s="58"/>
      <c r="B33" s="43" t="s">
        <v>78</v>
      </c>
      <c r="C33" s="44">
        <v>40</v>
      </c>
      <c r="D33" s="45">
        <v>1.5</v>
      </c>
      <c r="E33" s="21">
        <v>0</v>
      </c>
      <c r="F33" s="21">
        <v>0</v>
      </c>
      <c r="G33" s="21">
        <f>PRODUCT(C33,D33)</f>
        <v>60</v>
      </c>
      <c r="H33" s="21">
        <f>PRODUCT(C33,E33)</f>
        <v>0</v>
      </c>
      <c r="I33" s="21">
        <f>PRODUCT(C33,F33)</f>
        <v>0</v>
      </c>
    </row>
    <row r="34" spans="1:9" x14ac:dyDescent="0.2">
      <c r="A34" s="58"/>
      <c r="B34" s="43" t="s">
        <v>79</v>
      </c>
      <c r="C34" s="44">
        <v>10</v>
      </c>
      <c r="D34" s="45">
        <v>2</v>
      </c>
      <c r="E34" s="21">
        <v>0</v>
      </c>
      <c r="F34" s="21">
        <v>0</v>
      </c>
      <c r="G34" s="21">
        <f>PRODUCT(C34,D34)</f>
        <v>20</v>
      </c>
      <c r="H34" s="21">
        <f>PRODUCT(C34,E34)</f>
        <v>0</v>
      </c>
      <c r="I34" s="21">
        <f>PRODUCT(C34,F34)</f>
        <v>0</v>
      </c>
    </row>
    <row r="35" spans="1:9" ht="12.75" customHeight="1" x14ac:dyDescent="0.2">
      <c r="A35" s="58" t="s">
        <v>113</v>
      </c>
      <c r="B35" s="43"/>
      <c r="C35" s="46"/>
      <c r="D35" s="45"/>
      <c r="E35" s="21"/>
      <c r="F35" s="21"/>
      <c r="G35" s="21"/>
      <c r="H35" s="21"/>
      <c r="I35" s="21"/>
    </row>
    <row r="36" spans="1:9" ht="15" customHeight="1" x14ac:dyDescent="0.2">
      <c r="A36" s="58"/>
      <c r="B36" s="43" t="s">
        <v>89</v>
      </c>
      <c r="C36" s="44">
        <v>80</v>
      </c>
      <c r="D36" s="45">
        <v>3.74</v>
      </c>
      <c r="E36" s="21">
        <v>0</v>
      </c>
      <c r="F36" s="21">
        <v>0</v>
      </c>
      <c r="G36" s="21">
        <f>PRODUCT(C36,D36)</f>
        <v>299.20000000000005</v>
      </c>
      <c r="H36" s="21">
        <f>PRODUCT(C36,E36)</f>
        <v>0</v>
      </c>
      <c r="I36" s="21">
        <f>PRODUCT(C36,F36)</f>
        <v>0</v>
      </c>
    </row>
    <row r="37" spans="1:9" x14ac:dyDescent="0.2">
      <c r="A37" s="58"/>
      <c r="B37" s="43" t="s">
        <v>80</v>
      </c>
      <c r="C37" s="44">
        <v>5</v>
      </c>
      <c r="D37" s="45">
        <v>6.6</v>
      </c>
      <c r="E37" s="21">
        <v>0</v>
      </c>
      <c r="F37" s="21">
        <v>0</v>
      </c>
      <c r="G37" s="21">
        <f>PRODUCT(C37,D37)</f>
        <v>33</v>
      </c>
      <c r="H37" s="21">
        <f>PRODUCT(C37,E37)</f>
        <v>0</v>
      </c>
      <c r="I37" s="21">
        <f>PRODUCT(C37,F37)</f>
        <v>0</v>
      </c>
    </row>
    <row r="38" spans="1:9" x14ac:dyDescent="0.2">
      <c r="A38" s="58"/>
      <c r="B38" s="43" t="s">
        <v>81</v>
      </c>
      <c r="C38" s="44">
        <v>5</v>
      </c>
      <c r="D38" s="45">
        <v>5</v>
      </c>
      <c r="E38" s="21">
        <v>0</v>
      </c>
      <c r="F38" s="21">
        <v>0</v>
      </c>
      <c r="G38" s="21">
        <f>PRODUCT(C38,D38)</f>
        <v>25</v>
      </c>
      <c r="H38" s="21">
        <f>PRODUCT(C38,E38)</f>
        <v>0</v>
      </c>
      <c r="I38" s="21">
        <f>PRODUCT(C38,F38)</f>
        <v>0</v>
      </c>
    </row>
    <row r="39" spans="1:9" x14ac:dyDescent="0.2">
      <c r="C39" s="19"/>
      <c r="D39" s="20"/>
      <c r="E39" s="21"/>
      <c r="F39" s="21"/>
      <c r="G39" s="21"/>
      <c r="H39" s="21"/>
      <c r="I39" s="21"/>
    </row>
    <row r="40" spans="1:9" x14ac:dyDescent="0.2">
      <c r="B40" s="23" t="s">
        <v>50</v>
      </c>
      <c r="C40" s="26">
        <f>SUM(C3:C39)</f>
        <v>3202</v>
      </c>
      <c r="D40" s="26">
        <f>G40/C40</f>
        <v>3.538819487820112</v>
      </c>
      <c r="E40" s="26">
        <f>PRODUCT(H40/C40)</f>
        <v>0</v>
      </c>
      <c r="F40" s="26">
        <f>I40/C40</f>
        <v>0.43466583385384139</v>
      </c>
      <c r="G40" s="26">
        <f>SUM(G3:G39)</f>
        <v>11331.3</v>
      </c>
      <c r="H40" s="26">
        <f>SUM(H3:H39)</f>
        <v>0</v>
      </c>
      <c r="I40" s="26">
        <f>SUM(I3:I39)</f>
        <v>1391.8000000000002</v>
      </c>
    </row>
    <row r="41" spans="1:9" x14ac:dyDescent="0.2">
      <c r="B41" s="23" t="s">
        <v>59</v>
      </c>
      <c r="C41" s="19">
        <f>C40/10</f>
        <v>320.2</v>
      </c>
      <c r="D41" s="29">
        <f>D40</f>
        <v>3.538819487820112</v>
      </c>
      <c r="E41" s="21">
        <f>E40</f>
        <v>0</v>
      </c>
      <c r="F41" s="21">
        <f>F40</f>
        <v>0.43466583385384139</v>
      </c>
      <c r="G41" s="21">
        <f>PRODUCT(C41,D41)</f>
        <v>1133.1299999999999</v>
      </c>
      <c r="H41" s="21">
        <f>PRODUCT(C41,E41)</f>
        <v>0</v>
      </c>
      <c r="I41" s="21">
        <f>PRODUCT(C41,F41)</f>
        <v>139.18</v>
      </c>
    </row>
    <row r="42" spans="1:9" x14ac:dyDescent="0.2">
      <c r="C42" s="19"/>
      <c r="D42" s="20"/>
      <c r="E42" s="21"/>
      <c r="F42" s="21"/>
      <c r="G42" s="21"/>
      <c r="H42" s="21"/>
      <c r="I42" s="21"/>
    </row>
    <row r="43" spans="1:9" x14ac:dyDescent="0.2">
      <c r="C43" s="19"/>
      <c r="D43" s="20"/>
      <c r="E43" s="21"/>
      <c r="F43" s="21"/>
      <c r="G43" s="21"/>
      <c r="H43" s="21"/>
      <c r="I43" s="21"/>
    </row>
    <row r="44" spans="1:9" x14ac:dyDescent="0.2">
      <c r="B44" s="24" t="s">
        <v>84</v>
      </c>
      <c r="C44" s="25">
        <f>SUM(C40,C41)</f>
        <v>3522.2</v>
      </c>
      <c r="D44" s="48">
        <f>G44/C44</f>
        <v>3.538819487820112</v>
      </c>
      <c r="E44" s="48">
        <f>PRODUCT(H44/C44)</f>
        <v>0</v>
      </c>
      <c r="F44" s="48">
        <f>I44/C44</f>
        <v>0.43466583385384144</v>
      </c>
      <c r="G44" s="21">
        <f>SUM(G40:G43)</f>
        <v>12464.429999999998</v>
      </c>
      <c r="H44" s="21">
        <f>SUM(H40:H43)</f>
        <v>0</v>
      </c>
      <c r="I44" s="21">
        <f>SUM(I40:I43)</f>
        <v>1530.9800000000002</v>
      </c>
    </row>
    <row r="46" spans="1:9" x14ac:dyDescent="0.2">
      <c r="B46" s="18" t="s">
        <v>82</v>
      </c>
      <c r="C46" s="28">
        <v>640</v>
      </c>
      <c r="D46" s="21">
        <v>5.2</v>
      </c>
      <c r="E46" s="21">
        <v>0</v>
      </c>
      <c r="F46" s="21">
        <v>0.8</v>
      </c>
      <c r="G46" s="21">
        <f t="shared" ref="G46:G49" si="26">PRODUCT(C46,D46)</f>
        <v>3328</v>
      </c>
      <c r="H46" s="21">
        <f t="shared" ref="H46:H49" si="27">PRODUCT(C46,E46)</f>
        <v>0</v>
      </c>
      <c r="I46" s="21">
        <f t="shared" ref="I46:I49" si="28">PRODUCT(C46,F46)</f>
        <v>512</v>
      </c>
    </row>
    <row r="47" spans="1:9" x14ac:dyDescent="0.2">
      <c r="B47" s="18" t="s">
        <v>83</v>
      </c>
      <c r="C47" s="28">
        <v>20</v>
      </c>
      <c r="D47" s="21">
        <v>5.3</v>
      </c>
      <c r="E47" s="21">
        <v>0</v>
      </c>
      <c r="F47" s="21">
        <v>0.7</v>
      </c>
      <c r="G47" s="21">
        <f t="shared" si="26"/>
        <v>106</v>
      </c>
      <c r="H47" s="21">
        <f t="shared" si="27"/>
        <v>0</v>
      </c>
      <c r="I47" s="21">
        <f t="shared" si="28"/>
        <v>14</v>
      </c>
    </row>
    <row r="48" spans="1:9" x14ac:dyDescent="0.2">
      <c r="B48" s="18" t="s">
        <v>56</v>
      </c>
      <c r="C48" s="28">
        <v>450</v>
      </c>
      <c r="D48" s="21">
        <v>1.3</v>
      </c>
      <c r="E48" s="21">
        <v>0</v>
      </c>
      <c r="F48" s="21">
        <v>0.25</v>
      </c>
      <c r="G48" s="21">
        <f t="shared" si="26"/>
        <v>585</v>
      </c>
      <c r="H48" s="21">
        <f t="shared" si="27"/>
        <v>0</v>
      </c>
      <c r="I48" s="21">
        <f t="shared" si="28"/>
        <v>112.5</v>
      </c>
    </row>
    <row r="49" spans="2:9" x14ac:dyDescent="0.2">
      <c r="B49" s="18" t="s">
        <v>57</v>
      </c>
      <c r="C49" s="28">
        <v>20</v>
      </c>
      <c r="D49" s="21">
        <v>5.3</v>
      </c>
      <c r="E49" s="21">
        <v>0</v>
      </c>
      <c r="F49" s="21">
        <v>0.3</v>
      </c>
      <c r="G49" s="21">
        <f t="shared" si="26"/>
        <v>106</v>
      </c>
      <c r="H49" s="21">
        <f t="shared" si="27"/>
        <v>0</v>
      </c>
      <c r="I49" s="21">
        <f t="shared" si="28"/>
        <v>6</v>
      </c>
    </row>
    <row r="50" spans="2:9" x14ac:dyDescent="0.2">
      <c r="D50" s="21"/>
    </row>
    <row r="52" spans="2:9" ht="12.75" x14ac:dyDescent="0.2">
      <c r="B52" s="34" t="s">
        <v>58</v>
      </c>
      <c r="C52" s="30">
        <f>SUM(C44:C51)</f>
        <v>4652.2</v>
      </c>
      <c r="D52" s="33">
        <f>G52/C52</f>
        <v>3.5659322471088948</v>
      </c>
      <c r="E52" s="31"/>
      <c r="F52" s="49">
        <f>I52/C52</f>
        <v>0.46762391986587004</v>
      </c>
      <c r="G52" s="21">
        <f>SUM(G44:G51)</f>
        <v>16589.43</v>
      </c>
      <c r="I52" s="21">
        <f>SUM(I44:I51)</f>
        <v>2175.4800000000005</v>
      </c>
    </row>
    <row r="53" spans="2:9" x14ac:dyDescent="0.2">
      <c r="B53" s="35"/>
    </row>
    <row r="54" spans="2:9" ht="12.75" x14ac:dyDescent="0.2">
      <c r="B54" s="36"/>
      <c r="C54" s="32"/>
      <c r="D54" s="32"/>
      <c r="E54" s="32"/>
      <c r="F54" s="32"/>
    </row>
    <row r="55" spans="2:9" x14ac:dyDescent="0.2">
      <c r="B55" s="35"/>
    </row>
    <row r="56" spans="2:9" ht="12.75" x14ac:dyDescent="0.2">
      <c r="B56" s="36"/>
      <c r="C56" s="32"/>
      <c r="D56" s="32"/>
    </row>
    <row r="58" spans="2:9" x14ac:dyDescent="0.2">
      <c r="C58" s="22" t="s">
        <v>114</v>
      </c>
      <c r="D58" s="56">
        <v>43626</v>
      </c>
    </row>
    <row r="59" spans="2:9" ht="13.5" x14ac:dyDescent="0.2">
      <c r="B59" s="55"/>
      <c r="E59" s="50"/>
    </row>
    <row r="60" spans="2:9" ht="13.5" x14ac:dyDescent="0.2">
      <c r="B60" s="50" t="s">
        <v>115</v>
      </c>
      <c r="C60" s="39"/>
      <c r="D60"/>
      <c r="E60" s="51"/>
    </row>
    <row r="61" spans="2:9" ht="13.5" x14ac:dyDescent="0.2">
      <c r="B61" s="51"/>
      <c r="C61" s="39"/>
      <c r="D61"/>
      <c r="E61" s="50"/>
    </row>
    <row r="62" spans="2:9" ht="13.5" x14ac:dyDescent="0.2">
      <c r="B62" s="52" t="s">
        <v>116</v>
      </c>
      <c r="C62" s="39"/>
      <c r="D62"/>
      <c r="E62" s="51"/>
    </row>
    <row r="63" spans="2:9" ht="12.75" x14ac:dyDescent="0.2">
      <c r="B63" s="52" t="s">
        <v>117</v>
      </c>
      <c r="C63" s="39"/>
      <c r="D63"/>
      <c r="E63" s="52"/>
    </row>
    <row r="64" spans="2:9" ht="12.75" x14ac:dyDescent="0.2">
      <c r="B64" s="52" t="s">
        <v>118</v>
      </c>
      <c r="C64" s="39"/>
      <c r="D64" s="39"/>
      <c r="E64" s="52"/>
    </row>
    <row r="65" spans="2:8" ht="12.75" x14ac:dyDescent="0.2">
      <c r="B65" s="52" t="s">
        <v>119</v>
      </c>
      <c r="C65" s="39"/>
      <c r="D65" s="39"/>
      <c r="E65" s="52"/>
    </row>
    <row r="66" spans="2:8" ht="12.75" x14ac:dyDescent="0.2">
      <c r="B66" s="52" t="s">
        <v>120</v>
      </c>
      <c r="C66" s="39"/>
      <c r="D66" s="39"/>
      <c r="E66" s="52"/>
    </row>
    <row r="67" spans="2:8" x14ac:dyDescent="0.2">
      <c r="B67" s="52" t="s">
        <v>121</v>
      </c>
      <c r="E67" s="52"/>
    </row>
    <row r="68" spans="2:8" ht="12.75" x14ac:dyDescent="0.2">
      <c r="B68" s="52" t="s">
        <v>122</v>
      </c>
      <c r="E68" s="53"/>
      <c r="F68" s="54"/>
      <c r="G68" s="54"/>
      <c r="H68" s="54"/>
    </row>
    <row r="69" spans="2:8" x14ac:dyDescent="0.2">
      <c r="B69" s="52" t="s">
        <v>123</v>
      </c>
      <c r="E69" s="52"/>
    </row>
    <row r="70" spans="2:8" x14ac:dyDescent="0.2">
      <c r="B70" s="52" t="s">
        <v>124</v>
      </c>
      <c r="D70" s="22"/>
      <c r="E70" s="52"/>
    </row>
    <row r="71" spans="2:8" x14ac:dyDescent="0.2">
      <c r="B71" s="52" t="s">
        <v>125</v>
      </c>
      <c r="E71" s="52"/>
    </row>
    <row r="72" spans="2:8" x14ac:dyDescent="0.2">
      <c r="B72" s="52" t="s">
        <v>126</v>
      </c>
      <c r="E72" s="52"/>
    </row>
    <row r="73" spans="2:8" x14ac:dyDescent="0.2">
      <c r="B73" s="52" t="s">
        <v>127</v>
      </c>
      <c r="E73" s="52"/>
    </row>
    <row r="74" spans="2:8" x14ac:dyDescent="0.2">
      <c r="B74" s="52" t="s">
        <v>128</v>
      </c>
      <c r="E74" s="52"/>
    </row>
    <row r="75" spans="2:8" x14ac:dyDescent="0.2">
      <c r="B75" s="52" t="s">
        <v>129</v>
      </c>
      <c r="E75" s="52"/>
    </row>
    <row r="76" spans="2:8" x14ac:dyDescent="0.2">
      <c r="B76" s="52" t="s">
        <v>130</v>
      </c>
      <c r="E76" s="52"/>
    </row>
    <row r="77" spans="2:8" x14ac:dyDescent="0.2">
      <c r="B77" s="52" t="s">
        <v>131</v>
      </c>
      <c r="E77" s="52"/>
    </row>
    <row r="78" spans="2:8" x14ac:dyDescent="0.2">
      <c r="B78" s="52" t="s">
        <v>132</v>
      </c>
      <c r="E78" s="52"/>
    </row>
    <row r="79" spans="2:8" x14ac:dyDescent="0.2">
      <c r="B79" s="52" t="s">
        <v>133</v>
      </c>
      <c r="E79" s="52"/>
    </row>
    <row r="80" spans="2:8" x14ac:dyDescent="0.2">
      <c r="B80" s="52" t="s">
        <v>134</v>
      </c>
      <c r="E80" s="52"/>
    </row>
    <row r="81" spans="2:5" ht="13.5" x14ac:dyDescent="0.2">
      <c r="B81" s="51" t="s">
        <v>135</v>
      </c>
      <c r="E81" s="52"/>
    </row>
    <row r="82" spans="2:5" ht="13.5" x14ac:dyDescent="0.2">
      <c r="B82" s="51" t="s">
        <v>136</v>
      </c>
      <c r="E82" s="51"/>
    </row>
    <row r="83" spans="2:5" ht="13.5" x14ac:dyDescent="0.2">
      <c r="B83" s="51" t="s">
        <v>137</v>
      </c>
      <c r="E83" s="51"/>
    </row>
    <row r="84" spans="2:5" ht="13.5" x14ac:dyDescent="0.2">
      <c r="B84" s="51" t="s">
        <v>138</v>
      </c>
      <c r="E84" s="51"/>
    </row>
    <row r="85" spans="2:5" ht="13.5" x14ac:dyDescent="0.2">
      <c r="B85" s="51"/>
      <c r="E85" s="51"/>
    </row>
    <row r="86" spans="2:5" ht="13.5" x14ac:dyDescent="0.2">
      <c r="B86" s="51" t="s">
        <v>139</v>
      </c>
    </row>
    <row r="87" spans="2:5" ht="13.5" x14ac:dyDescent="0.2">
      <c r="B87" s="51" t="s">
        <v>140</v>
      </c>
    </row>
  </sheetData>
  <mergeCells count="9">
    <mergeCell ref="A31:A34"/>
    <mergeCell ref="A35:A38"/>
    <mergeCell ref="A1:B2"/>
    <mergeCell ref="D1:F1"/>
    <mergeCell ref="G1:I1"/>
    <mergeCell ref="A4:A8"/>
    <mergeCell ref="A10:A16"/>
    <mergeCell ref="A17:A22"/>
    <mergeCell ref="A23:A30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Structure</vt:lpstr>
      <vt:lpstr>Ligth Ship&amp;Full Load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López (TANs.l.)</dc:creator>
  <cp:lastModifiedBy>Ignacio</cp:lastModifiedBy>
  <dcterms:created xsi:type="dcterms:W3CDTF">2019-04-15T08:52:09Z</dcterms:created>
  <dcterms:modified xsi:type="dcterms:W3CDTF">2020-02-21T00:09:19Z</dcterms:modified>
</cp:coreProperties>
</file>