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loísa\Documents\Caramuru\Pesquisa 2020\"/>
    </mc:Choice>
  </mc:AlternateContent>
  <xr:revisionPtr revIDLastSave="0" documentId="13_ncr:1_{5FFE9238-597C-4E29-8363-5EA58B3DA34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Ordinates" sheetId="4" r:id="rId1"/>
    <sheet name="Calculations" sheetId="1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" i="4" l="1"/>
  <c r="B20" i="4"/>
  <c r="H20" i="4"/>
  <c r="F20" i="4"/>
  <c r="G24" i="4" l="1"/>
  <c r="G26" i="4"/>
  <c r="G25" i="4"/>
  <c r="G23" i="4"/>
  <c r="L16" i="4" l="1"/>
  <c r="O14" i="4"/>
  <c r="P25" i="4" l="1"/>
  <c r="O18" i="4"/>
  <c r="P12" i="4"/>
  <c r="L20" i="4"/>
  <c r="P10" i="4"/>
  <c r="O24" i="4"/>
  <c r="O20" i="4"/>
  <c r="O16" i="4"/>
  <c r="O12" i="4"/>
  <c r="P9" i="4"/>
  <c r="O23" i="4"/>
  <c r="O19" i="4"/>
  <c r="O15" i="4"/>
  <c r="O11" i="4"/>
  <c r="P11" i="4"/>
  <c r="O25" i="4"/>
  <c r="O21" i="4"/>
  <c r="O17" i="4"/>
  <c r="O13" i="4"/>
  <c r="O9" i="4"/>
  <c r="O26" i="4"/>
  <c r="O10" i="4"/>
  <c r="M25" i="4"/>
  <c r="L26" i="4"/>
  <c r="L22" i="4"/>
  <c r="L18" i="4"/>
  <c r="L14" i="4"/>
  <c r="M12" i="4"/>
  <c r="L25" i="4"/>
  <c r="L21" i="4"/>
  <c r="L17" i="4"/>
  <c r="L13" i="4"/>
  <c r="L9" i="4"/>
  <c r="M10" i="4"/>
  <c r="L23" i="4"/>
  <c r="L19" i="4"/>
  <c r="L15" i="4"/>
  <c r="L11" i="4"/>
  <c r="L10" i="4"/>
  <c r="L24" i="4"/>
  <c r="P26" i="4"/>
  <c r="O22" i="4"/>
  <c r="M11" i="4"/>
  <c r="L12" i="4"/>
  <c r="N26" i="4"/>
  <c r="N22" i="4"/>
  <c r="N18" i="4"/>
  <c r="N14" i="4"/>
  <c r="N10" i="4"/>
  <c r="N25" i="4"/>
  <c r="N21" i="4"/>
  <c r="N17" i="4"/>
  <c r="N13" i="4"/>
  <c r="N9" i="4"/>
  <c r="N23" i="4"/>
  <c r="N19" i="4"/>
  <c r="N11" i="4"/>
  <c r="N24" i="4"/>
  <c r="N20" i="4"/>
  <c r="N16" i="4"/>
  <c r="N12" i="4"/>
  <c r="N15" i="4"/>
  <c r="K26" i="4"/>
  <c r="K14" i="4"/>
  <c r="K25" i="4"/>
  <c r="K21" i="4"/>
  <c r="K17" i="4"/>
  <c r="K13" i="4"/>
  <c r="K9" i="4"/>
  <c r="K20" i="4"/>
  <c r="K12" i="4"/>
  <c r="K24" i="4"/>
  <c r="K16" i="4"/>
  <c r="K23" i="4"/>
  <c r="K19" i="4"/>
  <c r="K15" i="4"/>
  <c r="K11" i="4"/>
  <c r="K22" i="4"/>
  <c r="K18" i="4"/>
  <c r="K10" i="4"/>
</calcChain>
</file>

<file path=xl/sharedStrings.xml><?xml version="1.0" encoding="utf-8"?>
<sst xmlns="http://schemas.openxmlformats.org/spreadsheetml/2006/main" count="118" uniqueCount="53">
  <si>
    <t>x/L</t>
  </si>
  <si>
    <t>s</t>
  </si>
  <si>
    <t>No. 19A</t>
  </si>
  <si>
    <t>No. 37</t>
  </si>
  <si>
    <t>Leading Edge</t>
  </si>
  <si>
    <t>yi/L</t>
  </si>
  <si>
    <t>yu/L</t>
  </si>
  <si>
    <t>Trealing Edge</t>
  </si>
  <si>
    <t>Duct upper ordinate</t>
  </si>
  <si>
    <t>Duct inner ordinate</t>
  </si>
  <si>
    <t>Propeller Radius + Tip Clearence + yi</t>
  </si>
  <si>
    <t>Propeller Radius + Clearence + yu</t>
  </si>
  <si>
    <t>No. 19A (L/D = 0.5)</t>
  </si>
  <si>
    <t>No. 37 (L/D = 0.5)</t>
  </si>
  <si>
    <t>Data</t>
  </si>
  <si>
    <t>Samuel Neves Jocas</t>
  </si>
  <si>
    <t>Sistemas Propulsivos</t>
  </si>
  <si>
    <t>mm</t>
  </si>
  <si>
    <t>X</t>
  </si>
  <si>
    <t>Z</t>
  </si>
  <si>
    <t>Yi</t>
  </si>
  <si>
    <t>Yu</t>
  </si>
  <si>
    <r>
      <t xml:space="preserve">Séries </t>
    </r>
    <r>
      <rPr>
        <b/>
        <i/>
        <sz val="11"/>
        <color theme="1"/>
        <rFont val="Calibri"/>
        <family val="2"/>
        <scheme val="minor"/>
      </rPr>
      <t>B Troost</t>
    </r>
  </si>
  <si>
    <r>
      <t xml:space="preserve">Séries </t>
    </r>
    <r>
      <rPr>
        <b/>
        <i/>
        <sz val="11"/>
        <color theme="1"/>
        <rFont val="Calibri"/>
        <family val="2"/>
        <scheme val="minor"/>
      </rPr>
      <t>Kaplan</t>
    </r>
  </si>
  <si>
    <r>
      <t xml:space="preserve">CARLTON, J. </t>
    </r>
    <r>
      <rPr>
        <i/>
        <sz val="11"/>
        <color theme="1"/>
        <rFont val="Calibri"/>
        <family val="2"/>
        <scheme val="minor"/>
      </rPr>
      <t>Marine Propeller and Propulsion</t>
    </r>
    <r>
      <rPr>
        <sz val="11"/>
        <color theme="1"/>
        <rFont val="Calibri"/>
        <family val="2"/>
        <scheme val="minor"/>
      </rPr>
      <t>, (Páginas 114-117)</t>
    </r>
  </si>
  <si>
    <t>S</t>
  </si>
  <si>
    <t>Cota</t>
  </si>
  <si>
    <t>Straight Line</t>
  </si>
  <si>
    <t>Date</t>
  </si>
  <si>
    <t>Author</t>
  </si>
  <si>
    <t>Sector</t>
  </si>
  <si>
    <t>Description</t>
  </si>
  <si>
    <t>Spreadsheet for sizing MARIN's No. 19A and 37.</t>
  </si>
  <si>
    <t>Basic Data</t>
  </si>
  <si>
    <t>Propeller Diameter (D)</t>
  </si>
  <si>
    <t>Gap (Duct x Propeller)</t>
  </si>
  <si>
    <t>*Recommended Gap</t>
  </si>
  <si>
    <t>From (mm)</t>
  </si>
  <si>
    <t>To (mm)</t>
  </si>
  <si>
    <t>Fundamental Data</t>
  </si>
  <si>
    <t>Propeller Radio (r)</t>
  </si>
  <si>
    <t>Total Inner Diameter</t>
  </si>
  <si>
    <t>19A Duct Lenght (L)</t>
  </si>
  <si>
    <t>37 Duct Lenght (L)</t>
  </si>
  <si>
    <t>Bibliographic References</t>
  </si>
  <si>
    <t>Observations</t>
  </si>
  <si>
    <t>Editable Cells</t>
  </si>
  <si>
    <t>Resultant Cells</t>
  </si>
  <si>
    <t>Same for all Ducts (=0)</t>
  </si>
  <si>
    <t>Results (mm)</t>
  </si>
  <si>
    <t>Localization</t>
  </si>
  <si>
    <t>Coordinates of MARIN'S Nozzle No. 19A and No. 37</t>
  </si>
  <si>
    <r>
      <rPr>
        <b/>
        <i/>
        <sz val="11"/>
        <color theme="1"/>
        <rFont val="Calibri"/>
        <family val="2"/>
        <scheme val="minor"/>
      </rPr>
      <t xml:space="preserve"># </t>
    </r>
    <r>
      <rPr>
        <b/>
        <sz val="11"/>
        <color theme="1"/>
        <rFont val="Calibri"/>
        <family val="2"/>
        <scheme val="minor"/>
      </rPr>
      <t>Self-Propelled Tugboat Model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</si>
</sst>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"/>
    <numFmt numFmtId="166" formatCode="0.000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/>
    <xf numFmtId="166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5" xfId="0" applyBorder="1"/>
    <xf numFmtId="0" fontId="0" fillId="0" borderId="12" xfId="0" applyBorder="1"/>
    <xf numFmtId="0" fontId="0" fillId="0" borderId="8" xfId="0" applyBorder="1"/>
    <xf numFmtId="0" fontId="0" fillId="0" borderId="11" xfId="0" applyBorder="1"/>
    <xf numFmtId="0" fontId="0" fillId="0" borderId="9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164" fontId="0" fillId="2" borderId="1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841F0-5A80-4D4E-90D3-EEAA7E2B646E}">
  <dimension ref="B2:U29"/>
  <sheetViews>
    <sheetView tabSelected="1" workbookViewId="0">
      <selection activeCell="E6" sqref="E6:F6"/>
    </sheetView>
  </sheetViews>
  <sheetFormatPr defaultRowHeight="15" x14ac:dyDescent="0.25"/>
  <sheetData>
    <row r="2" spans="2:21" x14ac:dyDescent="0.25">
      <c r="B2" s="41"/>
      <c r="C2" s="41"/>
      <c r="D2" s="41"/>
      <c r="E2" s="52" t="s">
        <v>52</v>
      </c>
      <c r="F2" s="52"/>
      <c r="G2" s="52"/>
      <c r="H2" s="52"/>
      <c r="I2" s="52"/>
      <c r="K2" s="34" t="s">
        <v>45</v>
      </c>
      <c r="L2" s="34"/>
      <c r="M2" s="34"/>
      <c r="N2" s="34"/>
      <c r="O2" s="34"/>
      <c r="P2" s="34"/>
      <c r="Q2" s="34"/>
      <c r="R2" s="34"/>
      <c r="S2" s="34"/>
    </row>
    <row r="3" spans="2:21" x14ac:dyDescent="0.25">
      <c r="B3" s="41"/>
      <c r="C3" s="41"/>
      <c r="D3" s="41"/>
      <c r="E3" s="52"/>
      <c r="F3" s="52"/>
      <c r="G3" s="52"/>
      <c r="H3" s="52"/>
      <c r="I3" s="52"/>
      <c r="K3" s="37" t="s">
        <v>46</v>
      </c>
      <c r="L3" s="38"/>
      <c r="M3" s="39"/>
      <c r="N3" s="15"/>
      <c r="O3" s="2" t="s">
        <v>25</v>
      </c>
      <c r="P3" s="32" t="s">
        <v>27</v>
      </c>
      <c r="Q3" s="32"/>
      <c r="R3" s="32"/>
      <c r="S3" s="32"/>
    </row>
    <row r="4" spans="2:21" x14ac:dyDescent="0.25">
      <c r="B4" s="41"/>
      <c r="C4" s="41"/>
      <c r="D4" s="41"/>
      <c r="E4" s="52"/>
      <c r="F4" s="52"/>
      <c r="G4" s="52"/>
      <c r="H4" s="52"/>
      <c r="I4" s="52"/>
      <c r="K4" s="37" t="s">
        <v>47</v>
      </c>
      <c r="L4" s="38"/>
      <c r="M4" s="39"/>
      <c r="N4" s="14"/>
      <c r="O4" s="2" t="s">
        <v>19</v>
      </c>
      <c r="P4" s="33" t="s">
        <v>48</v>
      </c>
      <c r="Q4" s="33"/>
      <c r="R4" s="33"/>
      <c r="S4" s="33"/>
    </row>
    <row r="5" spans="2:21" x14ac:dyDescent="0.25">
      <c r="B5" s="41"/>
      <c r="C5" s="41"/>
      <c r="D5" s="41"/>
      <c r="E5" s="52"/>
      <c r="F5" s="52"/>
      <c r="G5" s="52"/>
      <c r="H5" s="52"/>
      <c r="I5" s="52"/>
    </row>
    <row r="6" spans="2:21" x14ac:dyDescent="0.25">
      <c r="B6" s="41"/>
      <c r="C6" s="41"/>
      <c r="D6" s="41"/>
      <c r="E6" s="52" t="s">
        <v>28</v>
      </c>
      <c r="F6" s="52"/>
      <c r="G6" s="53">
        <v>43900</v>
      </c>
      <c r="H6" s="33"/>
      <c r="I6" s="33"/>
      <c r="K6" s="34" t="s">
        <v>49</v>
      </c>
      <c r="L6" s="34"/>
      <c r="M6" s="34"/>
      <c r="N6" s="34"/>
      <c r="O6" s="34"/>
      <c r="P6" s="34"/>
      <c r="Q6" s="34"/>
      <c r="R6" s="34"/>
      <c r="S6" s="34"/>
    </row>
    <row r="7" spans="2:21" x14ac:dyDescent="0.25">
      <c r="B7" s="41"/>
      <c r="C7" s="41"/>
      <c r="D7" s="41"/>
      <c r="E7" s="52" t="s">
        <v>29</v>
      </c>
      <c r="F7" s="52"/>
      <c r="G7" s="33" t="s">
        <v>15</v>
      </c>
      <c r="H7" s="33"/>
      <c r="I7" s="33"/>
      <c r="K7" s="42" t="s">
        <v>2</v>
      </c>
      <c r="L7" s="42"/>
      <c r="M7" s="42"/>
      <c r="N7" s="42" t="s">
        <v>3</v>
      </c>
      <c r="O7" s="42"/>
      <c r="P7" s="42"/>
      <c r="Q7" s="7" t="s">
        <v>26</v>
      </c>
      <c r="R7" s="35" t="s">
        <v>50</v>
      </c>
      <c r="S7" s="36"/>
    </row>
    <row r="8" spans="2:21" x14ac:dyDescent="0.25">
      <c r="B8" s="41"/>
      <c r="C8" s="41"/>
      <c r="D8" s="41"/>
      <c r="E8" s="52" t="s">
        <v>30</v>
      </c>
      <c r="F8" s="52"/>
      <c r="G8" s="33" t="s">
        <v>16</v>
      </c>
      <c r="H8" s="33"/>
      <c r="I8" s="33"/>
      <c r="K8" s="23" t="s">
        <v>18</v>
      </c>
      <c r="L8" s="23" t="s">
        <v>20</v>
      </c>
      <c r="M8" s="23" t="s">
        <v>21</v>
      </c>
      <c r="N8" s="23" t="s">
        <v>18</v>
      </c>
      <c r="O8" s="23" t="s">
        <v>20</v>
      </c>
      <c r="P8" s="23" t="s">
        <v>21</v>
      </c>
      <c r="Q8" s="25" t="s">
        <v>19</v>
      </c>
      <c r="R8" s="31"/>
      <c r="S8" s="30"/>
      <c r="T8" s="17"/>
      <c r="U8" s="17"/>
    </row>
    <row r="9" spans="2:21" x14ac:dyDescent="0.25">
      <c r="B9" s="41"/>
      <c r="C9" s="41"/>
      <c r="D9" s="41"/>
      <c r="E9" s="52" t="s">
        <v>31</v>
      </c>
      <c r="F9" s="52"/>
      <c r="G9" s="52"/>
      <c r="H9" s="52"/>
      <c r="I9" s="52"/>
      <c r="K9" s="22">
        <f>(G25*Ordinates!A7)</f>
        <v>0</v>
      </c>
      <c r="L9" s="8">
        <f>(G23+G15+(G25*Calculations!B7))</f>
        <v>47.103750000000005</v>
      </c>
      <c r="M9" s="8"/>
      <c r="N9" s="22">
        <f>(G26*Calculations!D7)</f>
        <v>0</v>
      </c>
      <c r="O9" s="8">
        <f>(G23+G15+(G26*Calculations!E7))</f>
        <v>47.135350000000003</v>
      </c>
      <c r="P9" s="8">
        <f>(G23+G15+(G26*Calculations!F7))</f>
        <v>47.135350000000003</v>
      </c>
      <c r="Q9" s="2">
        <v>0</v>
      </c>
      <c r="R9" s="33" t="s">
        <v>4</v>
      </c>
      <c r="S9" s="33"/>
      <c r="T9" s="26"/>
      <c r="U9" s="26"/>
    </row>
    <row r="10" spans="2:21" x14ac:dyDescent="0.25">
      <c r="B10" s="41"/>
      <c r="C10" s="41"/>
      <c r="D10" s="41"/>
      <c r="E10" s="50" t="s">
        <v>32</v>
      </c>
      <c r="F10" s="50"/>
      <c r="G10" s="50"/>
      <c r="H10" s="50"/>
      <c r="I10" s="50"/>
      <c r="K10" s="22">
        <f>(G25*Calculations!A8)</f>
        <v>0.49375000000000002</v>
      </c>
      <c r="L10" s="8">
        <f>(G23+G15+(G25*Calculations!B8))</f>
        <v>45.685700000000004</v>
      </c>
      <c r="M10" s="8">
        <f>(G23+G15+(G25*Calculations!C8))</f>
        <v>48.079400000000007</v>
      </c>
      <c r="N10" s="22">
        <f>(G26*Calculations!D8)</f>
        <v>0.49375000000000002</v>
      </c>
      <c r="O10" s="8">
        <f>(G23+G15+(G26*Calculations!E8))</f>
        <v>45.82</v>
      </c>
      <c r="P10" s="8">
        <f>(G23+G15+(G26*Calculations!F8))</f>
        <v>48.308500000000002</v>
      </c>
      <c r="Q10" s="2">
        <v>0</v>
      </c>
      <c r="S10" s="27"/>
      <c r="T10" s="26"/>
      <c r="U10" s="26"/>
    </row>
    <row r="11" spans="2:21" x14ac:dyDescent="0.25">
      <c r="B11" s="41"/>
      <c r="C11" s="41"/>
      <c r="D11" s="41"/>
      <c r="E11" s="50"/>
      <c r="F11" s="50"/>
      <c r="G11" s="50"/>
      <c r="H11" s="50"/>
      <c r="I11" s="50"/>
      <c r="K11" s="22">
        <f>(G25*Calculations!A9)</f>
        <v>0.98750000000000004</v>
      </c>
      <c r="L11" s="8">
        <f>(G23+G15+(G25*Calculations!B9))</f>
        <v>44.951000000000001</v>
      </c>
      <c r="M11" s="8">
        <f>(G23+G15+(G25*Calculations!C9))</f>
        <v>48.217650000000006</v>
      </c>
      <c r="N11" s="22">
        <f>(G26*Calculations!D9)</f>
        <v>0.98750000000000004</v>
      </c>
      <c r="O11" s="8">
        <f>(G23+G15+(G26*Calculations!E9))</f>
        <v>45.069500000000005</v>
      </c>
      <c r="P11" s="8">
        <f>(G23+G15+(G26*Calculations!F9))</f>
        <v>48.466500000000003</v>
      </c>
      <c r="Q11" s="2">
        <v>0</v>
      </c>
      <c r="S11" s="28"/>
      <c r="T11" s="17"/>
      <c r="U11" s="17"/>
    </row>
    <row r="12" spans="2:21" x14ac:dyDescent="0.25">
      <c r="K12" s="22">
        <f>(G25*Calculations!A10)</f>
        <v>1.9750000000000001</v>
      </c>
      <c r="L12" s="8">
        <f>(G23+G15+(G25*Calculations!B10))</f>
        <v>44.188650000000003</v>
      </c>
      <c r="M12" s="8">
        <f>(G23+G15+(G25*Calculations!C10))</f>
        <v>48.111000000000004</v>
      </c>
      <c r="N12" s="22">
        <f>(G26*Calculations!D10)</f>
        <v>1.9750000000000001</v>
      </c>
      <c r="O12" s="8">
        <f>(G23+G15+(G26*Calculations!E10))</f>
        <v>43.845000000000006</v>
      </c>
      <c r="P12" s="8">
        <f>(G23+G15+(G26*Calculations!F10))</f>
        <v>48.427000000000007</v>
      </c>
      <c r="Q12" s="2">
        <v>0</v>
      </c>
      <c r="S12" s="28"/>
      <c r="T12" s="17"/>
      <c r="U12" s="17"/>
    </row>
    <row r="13" spans="2:21" x14ac:dyDescent="0.25">
      <c r="B13" s="34" t="s">
        <v>33</v>
      </c>
      <c r="C13" s="34"/>
      <c r="D13" s="34"/>
      <c r="E13" s="34"/>
      <c r="F13" s="34"/>
      <c r="G13" s="34"/>
      <c r="H13" s="34"/>
      <c r="I13" s="34"/>
      <c r="K13" s="22">
        <f>(G25*Calculations!A11)</f>
        <v>2.9624999999999999</v>
      </c>
      <c r="L13" s="8">
        <f>(G23+G15+(G25*Calculations!B11))</f>
        <v>43.055000000000007</v>
      </c>
      <c r="M13" s="8" t="s">
        <v>25</v>
      </c>
      <c r="N13" s="22">
        <f>(G26*Calculations!D11)</f>
        <v>2.9624999999999999</v>
      </c>
      <c r="O13" s="8">
        <f>(G23+G15+(G26*Calculations!E11))</f>
        <v>43.015500000000003</v>
      </c>
      <c r="P13" s="8" t="s">
        <v>25</v>
      </c>
      <c r="Q13" s="2">
        <v>0</v>
      </c>
      <c r="S13" s="28"/>
      <c r="T13" s="17"/>
      <c r="U13" s="17"/>
    </row>
    <row r="14" spans="2:21" x14ac:dyDescent="0.25">
      <c r="B14" s="33" t="s">
        <v>34</v>
      </c>
      <c r="C14" s="33"/>
      <c r="D14" s="33"/>
      <c r="E14" s="33"/>
      <c r="F14" s="33"/>
      <c r="G14" s="51">
        <v>79</v>
      </c>
      <c r="H14" s="51"/>
      <c r="I14" s="2" t="s">
        <v>17</v>
      </c>
      <c r="K14" s="22">
        <f>(G25*Calculations!A12)</f>
        <v>3.95</v>
      </c>
      <c r="L14" s="8">
        <f>(G23+G15+(G25*Calculations!B12))</f>
        <v>42.399300000000004</v>
      </c>
      <c r="M14" s="8" t="s">
        <v>25</v>
      </c>
      <c r="N14" s="22">
        <f>(G26*Calculations!D12)</f>
        <v>3.95</v>
      </c>
      <c r="O14" s="8">
        <f>(G23+G15+(G26*Calculations!E12))</f>
        <v>42.308450000000001</v>
      </c>
      <c r="P14" s="8" t="s">
        <v>25</v>
      </c>
      <c r="Q14" s="2">
        <v>0</v>
      </c>
      <c r="S14" s="28"/>
    </row>
    <row r="15" spans="2:21" x14ac:dyDescent="0.25">
      <c r="B15" s="57" t="s">
        <v>35</v>
      </c>
      <c r="C15" s="57"/>
      <c r="D15" s="57"/>
      <c r="E15" s="57"/>
      <c r="F15" s="57"/>
      <c r="G15" s="51">
        <v>0.39500000000000002</v>
      </c>
      <c r="H15" s="51"/>
      <c r="I15" s="2" t="s">
        <v>17</v>
      </c>
      <c r="K15" s="22">
        <f>(G25*Calculations!A13)</f>
        <v>5.9249999999999998</v>
      </c>
      <c r="L15" s="8">
        <f>(G23+G15+(G25*Calculations!B13))</f>
        <v>41.423650000000002</v>
      </c>
      <c r="M15" s="8" t="s">
        <v>25</v>
      </c>
      <c r="N15" s="22">
        <f>(G26*Calculations!D13)</f>
        <v>5.9249999999999998</v>
      </c>
      <c r="O15" s="8">
        <f>(G23+G15+(G26*Calculations!E13))</f>
        <v>41.317</v>
      </c>
      <c r="P15" s="8" t="s">
        <v>25</v>
      </c>
      <c r="Q15" s="2">
        <v>0</v>
      </c>
      <c r="S15" s="28"/>
    </row>
    <row r="16" spans="2:21" x14ac:dyDescent="0.25">
      <c r="K16" s="22">
        <f>(G25*Calculations!A14)</f>
        <v>7.9</v>
      </c>
      <c r="L16" s="8">
        <f>(G23+G15+(G25*Calculations!B14))</f>
        <v>40.75215</v>
      </c>
      <c r="M16" s="8" t="s">
        <v>25</v>
      </c>
      <c r="N16" s="22">
        <f>(G26*Calculations!D14)</f>
        <v>7.9</v>
      </c>
      <c r="O16" s="8">
        <f>(G23+G15+(G26*Calculations!E14))</f>
        <v>40.685000000000002</v>
      </c>
      <c r="P16" s="8" t="s">
        <v>25</v>
      </c>
      <c r="Q16" s="2">
        <v>0</v>
      </c>
      <c r="S16" s="28"/>
    </row>
    <row r="17" spans="2:19" x14ac:dyDescent="0.25">
      <c r="B17" s="40" t="s">
        <v>36</v>
      </c>
      <c r="C17" s="40"/>
      <c r="D17" s="40"/>
      <c r="E17" s="40"/>
      <c r="F17" s="40"/>
      <c r="G17" s="40"/>
      <c r="H17" s="40"/>
      <c r="I17" s="40"/>
      <c r="K17" s="22">
        <f>(G25*Calculations!A15)</f>
        <v>9.875</v>
      </c>
      <c r="L17" s="8">
        <f>(G23+G15+(G25*Calculations!B15))</f>
        <v>40.329500000000003</v>
      </c>
      <c r="M17" s="8" t="s">
        <v>25</v>
      </c>
      <c r="N17" s="22">
        <f>(G26*Calculations!D15)</f>
        <v>9.875</v>
      </c>
      <c r="O17" s="8">
        <f>(G23+G15+(G26*Calculations!E15))</f>
        <v>40.290000000000006</v>
      </c>
      <c r="P17" s="8" t="s">
        <v>25</v>
      </c>
      <c r="Q17" s="2">
        <v>0</v>
      </c>
      <c r="S17" s="28"/>
    </row>
    <row r="18" spans="2:19" x14ac:dyDescent="0.25">
      <c r="B18" s="49" t="s">
        <v>22</v>
      </c>
      <c r="C18" s="49"/>
      <c r="D18" s="49"/>
      <c r="E18" s="49"/>
      <c r="F18" s="49" t="s">
        <v>23</v>
      </c>
      <c r="G18" s="49"/>
      <c r="H18" s="49"/>
      <c r="I18" s="49"/>
      <c r="K18" s="22">
        <f>(G25*Calculations!A16)</f>
        <v>11.85</v>
      </c>
      <c r="L18" s="8">
        <f>(G23+G15+(G25*Calculations!B16))</f>
        <v>40.084600000000002</v>
      </c>
      <c r="M18" s="8" t="s">
        <v>25</v>
      </c>
      <c r="N18" s="22">
        <f>(G26*Calculations!D16)</f>
        <v>11.85</v>
      </c>
      <c r="O18" s="8">
        <f>(G23+G15+(G26*Calculations!E16))</f>
        <v>40.053000000000004</v>
      </c>
      <c r="P18" s="8" t="s">
        <v>25</v>
      </c>
      <c r="Q18" s="2">
        <v>0</v>
      </c>
      <c r="S18" s="28"/>
    </row>
    <row r="19" spans="2:19" x14ac:dyDescent="0.25">
      <c r="B19" s="41" t="s">
        <v>37</v>
      </c>
      <c r="C19" s="41"/>
      <c r="D19" s="41" t="s">
        <v>38</v>
      </c>
      <c r="E19" s="41"/>
      <c r="F19" s="41" t="s">
        <v>37</v>
      </c>
      <c r="G19" s="41"/>
      <c r="H19" s="41" t="s">
        <v>38</v>
      </c>
      <c r="I19" s="41"/>
      <c r="K19" s="22">
        <f>(G25*Calculations!A17)</f>
        <v>15.8</v>
      </c>
      <c r="L19" s="8">
        <f>(G23+G15+(G25*Calculations!B17))</f>
        <v>39.895000000000003</v>
      </c>
      <c r="M19" s="8" t="s">
        <v>25</v>
      </c>
      <c r="N19" s="22">
        <f>(G26*Calculations!D17)</f>
        <v>15.8</v>
      </c>
      <c r="O19" s="8">
        <f>(G23+G15+(G26*Calculations!E17))</f>
        <v>39.895000000000003</v>
      </c>
      <c r="P19" s="8" t="s">
        <v>25</v>
      </c>
      <c r="Q19" s="2">
        <v>0</v>
      </c>
      <c r="S19" s="28"/>
    </row>
    <row r="20" spans="2:19" x14ac:dyDescent="0.25">
      <c r="B20" s="43">
        <f>(0.01*G14)</f>
        <v>0.79</v>
      </c>
      <c r="C20" s="43"/>
      <c r="D20" s="43">
        <f>(0.015*G14)</f>
        <v>1.1850000000000001</v>
      </c>
      <c r="E20" s="43"/>
      <c r="F20" s="43">
        <f>(0.005*G14)</f>
        <v>0.39500000000000002</v>
      </c>
      <c r="G20" s="43"/>
      <c r="H20" s="43">
        <f>(0.01*G14)</f>
        <v>0.79</v>
      </c>
      <c r="I20" s="43"/>
      <c r="K20" s="22">
        <f>(G25*Calculations!A18)</f>
        <v>19.75</v>
      </c>
      <c r="L20" s="8">
        <f>(G23+G15+(G25*Calculations!B18))</f>
        <v>39.895000000000003</v>
      </c>
      <c r="M20" s="8" t="s">
        <v>25</v>
      </c>
      <c r="N20" s="22">
        <f>(G26*Calculations!D18)</f>
        <v>19.75</v>
      </c>
      <c r="O20" s="8">
        <f>(G23+G15+(G26*Calculations!E18))</f>
        <v>39.895000000000003</v>
      </c>
      <c r="P20" s="8" t="s">
        <v>25</v>
      </c>
      <c r="Q20" s="2">
        <v>0</v>
      </c>
      <c r="S20" s="28"/>
    </row>
    <row r="21" spans="2:19" x14ac:dyDescent="0.25">
      <c r="K21" s="22">
        <f>(G25*Calculations!A19)</f>
        <v>23.7</v>
      </c>
      <c r="L21" s="8">
        <f>(G23+G15+(G25*Calculations!B19))</f>
        <v>39.895000000000003</v>
      </c>
      <c r="M21" s="8" t="s">
        <v>25</v>
      </c>
      <c r="N21" s="22">
        <f>(G26*Calculations!D19)</f>
        <v>23.7</v>
      </c>
      <c r="O21" s="8">
        <f>(G23+G15+(G26*Calculations!E19))</f>
        <v>39.895000000000003</v>
      </c>
      <c r="P21" s="8" t="s">
        <v>25</v>
      </c>
      <c r="Q21" s="2">
        <v>0</v>
      </c>
      <c r="S21" s="28"/>
    </row>
    <row r="22" spans="2:19" x14ac:dyDescent="0.25">
      <c r="B22" s="44" t="s">
        <v>39</v>
      </c>
      <c r="C22" s="45"/>
      <c r="D22" s="45"/>
      <c r="E22" s="45"/>
      <c r="F22" s="45"/>
      <c r="G22" s="45"/>
      <c r="H22" s="45"/>
      <c r="I22" s="46"/>
      <c r="K22" s="22">
        <f>(G25*Calculations!A20)</f>
        <v>27.65</v>
      </c>
      <c r="L22" s="8">
        <f>(G23+G15+(G25*Calculations!B20))</f>
        <v>40.009550000000004</v>
      </c>
      <c r="M22" s="8" t="s">
        <v>25</v>
      </c>
      <c r="N22" s="22">
        <f>(G26*Calculations!D20)</f>
        <v>27.65</v>
      </c>
      <c r="O22" s="8">
        <f>(G23+G15+(G26*Calculations!E20))</f>
        <v>39.974000000000004</v>
      </c>
      <c r="P22" s="8" t="s">
        <v>25</v>
      </c>
      <c r="Q22" s="2">
        <v>0</v>
      </c>
      <c r="S22" s="28"/>
    </row>
    <row r="23" spans="2:19" x14ac:dyDescent="0.25">
      <c r="B23" s="37" t="s">
        <v>40</v>
      </c>
      <c r="C23" s="38"/>
      <c r="D23" s="38"/>
      <c r="E23" s="38"/>
      <c r="F23" s="39"/>
      <c r="G23" s="47">
        <f>(0.5*G14)</f>
        <v>39.5</v>
      </c>
      <c r="H23" s="48"/>
      <c r="I23" s="2" t="s">
        <v>17</v>
      </c>
      <c r="K23" s="22">
        <f>(G25*Calculations!A21)</f>
        <v>31.6</v>
      </c>
      <c r="L23" s="8">
        <f>(G23+G15+(G25*Calculations!B21))</f>
        <v>40.218900000000005</v>
      </c>
      <c r="M23" s="8" t="s">
        <v>25</v>
      </c>
      <c r="N23" s="22">
        <f>(G26*Calculations!D21)</f>
        <v>31.6</v>
      </c>
      <c r="O23" s="8">
        <f>(G23+G15+(G26*Calculations!E21))</f>
        <v>40.329500000000003</v>
      </c>
      <c r="P23" s="8" t="s">
        <v>25</v>
      </c>
      <c r="Q23" s="2">
        <v>0</v>
      </c>
      <c r="S23" s="28"/>
    </row>
    <row r="24" spans="2:19" x14ac:dyDescent="0.25">
      <c r="B24" s="37" t="s">
        <v>41</v>
      </c>
      <c r="C24" s="38"/>
      <c r="D24" s="38"/>
      <c r="E24" s="38"/>
      <c r="F24" s="39"/>
      <c r="G24" s="47">
        <f>(G14+(2*G15))</f>
        <v>79.790000000000006</v>
      </c>
      <c r="H24" s="48"/>
      <c r="I24" s="2" t="s">
        <v>17</v>
      </c>
      <c r="K24" s="22">
        <f>(G25*Calculations!A22)</f>
        <v>35.550000000000004</v>
      </c>
      <c r="L24" s="8">
        <f>(G23+G15+(G25*Calculations!B22))</f>
        <v>40.467750000000002</v>
      </c>
      <c r="M24" s="8" t="s">
        <v>25</v>
      </c>
      <c r="N24" s="22">
        <f>(G26*Calculations!D22)</f>
        <v>35.550000000000004</v>
      </c>
      <c r="O24" s="8">
        <f>(G23+G15+(G26*Calculations!E22))</f>
        <v>41.396000000000001</v>
      </c>
      <c r="P24" s="8" t="s">
        <v>25</v>
      </c>
      <c r="Q24" s="2">
        <v>0</v>
      </c>
      <c r="S24" s="28"/>
    </row>
    <row r="25" spans="2:19" x14ac:dyDescent="0.25">
      <c r="B25" s="35" t="s">
        <v>42</v>
      </c>
      <c r="C25" s="54"/>
      <c r="D25" s="54"/>
      <c r="E25" s="54"/>
      <c r="F25" s="36"/>
      <c r="G25" s="55">
        <f>(G14*0.5)</f>
        <v>39.5</v>
      </c>
      <c r="H25" s="56"/>
      <c r="I25" s="4" t="s">
        <v>17</v>
      </c>
      <c r="K25" s="22">
        <f>(G25*Calculations!A23)</f>
        <v>37.524999999999999</v>
      </c>
      <c r="L25" s="8">
        <f>(G23+G15+(G25*Calculations!B23))</f>
        <v>40.6297</v>
      </c>
      <c r="M25" s="8">
        <f>(G23+G15+(G25*Calculations!C23))</f>
        <v>42.407200000000003</v>
      </c>
      <c r="N25" s="22">
        <f>(G26*Calculations!D23)</f>
        <v>37.524999999999999</v>
      </c>
      <c r="O25" s="8">
        <f>(G23+G15+(G26*Calculations!E23))</f>
        <v>42.502000000000002</v>
      </c>
      <c r="P25" s="8">
        <f>(G23+G15+(G26*Calculations!F23))</f>
        <v>46.215000000000003</v>
      </c>
      <c r="Q25" s="2">
        <v>0</v>
      </c>
      <c r="S25" s="29"/>
    </row>
    <row r="26" spans="2:19" x14ac:dyDescent="0.25">
      <c r="B26" s="41" t="s">
        <v>43</v>
      </c>
      <c r="C26" s="41"/>
      <c r="D26" s="41"/>
      <c r="E26" s="41"/>
      <c r="F26" s="41"/>
      <c r="G26" s="43">
        <f>(G14*0.5)</f>
        <v>39.5</v>
      </c>
      <c r="H26" s="43"/>
      <c r="I26" s="4" t="s">
        <v>17</v>
      </c>
      <c r="K26" s="22">
        <f>(G25*Calculations!A24)</f>
        <v>39.5</v>
      </c>
      <c r="L26" s="8">
        <f>(G23+G15+(G25*Calculations!B24))</f>
        <v>40.827200000000005</v>
      </c>
      <c r="M26" s="8"/>
      <c r="N26" s="22">
        <f>(G26*Calculations!D24)</f>
        <v>39.5</v>
      </c>
      <c r="O26" s="8">
        <f>(G23+G15+(G26*Calculations!E24))</f>
        <v>44.800900000000006</v>
      </c>
      <c r="P26" s="8">
        <f>(G23+G15+(G26*Calculations!F24))</f>
        <v>44.800900000000006</v>
      </c>
      <c r="Q26" s="2">
        <v>0</v>
      </c>
      <c r="R26" s="33" t="s">
        <v>7</v>
      </c>
      <c r="S26" s="33"/>
    </row>
    <row r="28" spans="2:19" x14ac:dyDescent="0.25">
      <c r="B28" s="40" t="s">
        <v>44</v>
      </c>
      <c r="C28" s="40"/>
      <c r="D28" s="40"/>
      <c r="E28" s="40"/>
      <c r="F28" s="40"/>
      <c r="G28" s="40"/>
      <c r="H28" s="40"/>
      <c r="I28" s="40"/>
    </row>
    <row r="29" spans="2:19" x14ac:dyDescent="0.25">
      <c r="B29" s="41" t="s">
        <v>24</v>
      </c>
      <c r="C29" s="41"/>
      <c r="D29" s="41"/>
      <c r="E29" s="41"/>
      <c r="F29" s="41"/>
      <c r="G29" s="41"/>
      <c r="H29" s="41"/>
      <c r="I29" s="41"/>
    </row>
  </sheetData>
  <mergeCells count="48">
    <mergeCell ref="B15:F15"/>
    <mergeCell ref="G15:H15"/>
    <mergeCell ref="B26:F26"/>
    <mergeCell ref="G26:H26"/>
    <mergeCell ref="B24:F24"/>
    <mergeCell ref="G24:H24"/>
    <mergeCell ref="B19:C19"/>
    <mergeCell ref="D19:E19"/>
    <mergeCell ref="F19:G19"/>
    <mergeCell ref="H19:I19"/>
    <mergeCell ref="B25:F25"/>
    <mergeCell ref="G25:H25"/>
    <mergeCell ref="E10:I11"/>
    <mergeCell ref="B2:D11"/>
    <mergeCell ref="B13:I13"/>
    <mergeCell ref="B14:F14"/>
    <mergeCell ref="G14:H14"/>
    <mergeCell ref="E2:I5"/>
    <mergeCell ref="E6:F6"/>
    <mergeCell ref="G6:I6"/>
    <mergeCell ref="E7:F7"/>
    <mergeCell ref="G7:I7"/>
    <mergeCell ref="E8:F8"/>
    <mergeCell ref="G8:I8"/>
    <mergeCell ref="E9:I9"/>
    <mergeCell ref="R9:S9"/>
    <mergeCell ref="R26:S26"/>
    <mergeCell ref="B28:I28"/>
    <mergeCell ref="B29:I29"/>
    <mergeCell ref="N7:P7"/>
    <mergeCell ref="K7:M7"/>
    <mergeCell ref="H20:I20"/>
    <mergeCell ref="F20:G20"/>
    <mergeCell ref="D20:E20"/>
    <mergeCell ref="B20:C20"/>
    <mergeCell ref="B23:F23"/>
    <mergeCell ref="B22:I22"/>
    <mergeCell ref="G23:H23"/>
    <mergeCell ref="B17:I17"/>
    <mergeCell ref="B18:E18"/>
    <mergeCell ref="F18:I18"/>
    <mergeCell ref="P3:S3"/>
    <mergeCell ref="P4:S4"/>
    <mergeCell ref="K2:S2"/>
    <mergeCell ref="K6:S6"/>
    <mergeCell ref="R7:S7"/>
    <mergeCell ref="K3:M3"/>
    <mergeCell ref="K4:M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"/>
  <sheetViews>
    <sheetView workbookViewId="0">
      <selection activeCell="K12" sqref="K12"/>
    </sheetView>
  </sheetViews>
  <sheetFormatPr defaultRowHeight="15" x14ac:dyDescent="0.25"/>
  <cols>
    <col min="7" max="7" width="12.5703125" bestFit="1" customWidth="1"/>
  </cols>
  <sheetData>
    <row r="1" spans="1:15" ht="15" customHeight="1" x14ac:dyDescent="0.25">
      <c r="A1" s="59" t="s">
        <v>51</v>
      </c>
      <c r="B1" s="59"/>
      <c r="C1" s="59"/>
      <c r="D1" s="59"/>
      <c r="E1" s="59"/>
      <c r="F1" s="59"/>
      <c r="H1" s="69" t="s">
        <v>14</v>
      </c>
      <c r="I1" s="70"/>
      <c r="J1" s="70"/>
      <c r="K1" s="71"/>
    </row>
    <row r="2" spans="1:15" x14ac:dyDescent="0.25">
      <c r="A2" s="59"/>
      <c r="B2" s="59"/>
      <c r="C2" s="59"/>
      <c r="D2" s="59"/>
      <c r="E2" s="59"/>
      <c r="F2" s="59"/>
      <c r="H2" s="72"/>
      <c r="I2" s="73"/>
      <c r="J2" s="73"/>
      <c r="K2" s="74"/>
      <c r="M2" s="58"/>
      <c r="N2" s="58"/>
      <c r="O2" s="58"/>
    </row>
    <row r="3" spans="1:15" x14ac:dyDescent="0.25">
      <c r="A3" s="59"/>
      <c r="B3" s="59"/>
      <c r="C3" s="59"/>
      <c r="D3" s="59"/>
      <c r="E3" s="59"/>
      <c r="F3" s="59"/>
      <c r="H3" s="66" t="s">
        <v>8</v>
      </c>
      <c r="I3" s="67"/>
      <c r="J3" s="67"/>
      <c r="K3" s="68"/>
      <c r="M3" s="11"/>
      <c r="N3" s="11"/>
      <c r="O3" s="11"/>
    </row>
    <row r="4" spans="1:15" x14ac:dyDescent="0.25">
      <c r="A4" s="59"/>
      <c r="B4" s="59"/>
      <c r="C4" s="59"/>
      <c r="D4" s="59"/>
      <c r="E4" s="59"/>
      <c r="F4" s="59"/>
      <c r="H4" s="63" t="s">
        <v>11</v>
      </c>
      <c r="I4" s="64"/>
      <c r="J4" s="64"/>
      <c r="K4" s="65"/>
      <c r="M4" s="12"/>
      <c r="N4" s="12"/>
      <c r="O4" s="12"/>
    </row>
    <row r="5" spans="1:15" x14ac:dyDescent="0.25">
      <c r="A5" s="52" t="s">
        <v>2</v>
      </c>
      <c r="B5" s="52"/>
      <c r="C5" s="52"/>
      <c r="D5" s="52" t="s">
        <v>3</v>
      </c>
      <c r="E5" s="52"/>
      <c r="F5" s="52"/>
      <c r="H5" s="66" t="s">
        <v>9</v>
      </c>
      <c r="I5" s="67"/>
      <c r="J5" s="67"/>
      <c r="K5" s="68"/>
      <c r="M5" s="12"/>
      <c r="N5" s="12"/>
      <c r="O5" s="12"/>
    </row>
    <row r="6" spans="1:15" x14ac:dyDescent="0.25">
      <c r="A6" s="5" t="s">
        <v>0</v>
      </c>
      <c r="B6" s="5" t="s">
        <v>5</v>
      </c>
      <c r="C6" s="5" t="s">
        <v>6</v>
      </c>
      <c r="D6" s="6" t="s">
        <v>0</v>
      </c>
      <c r="E6" s="6" t="s">
        <v>5</v>
      </c>
      <c r="F6" s="6" t="s">
        <v>6</v>
      </c>
      <c r="H6" s="63" t="s">
        <v>10</v>
      </c>
      <c r="I6" s="64"/>
      <c r="J6" s="64"/>
      <c r="K6" s="65"/>
      <c r="M6" s="12"/>
      <c r="N6" s="12"/>
      <c r="O6" s="12"/>
    </row>
    <row r="7" spans="1:15" x14ac:dyDescent="0.25">
      <c r="A7" s="21">
        <v>0</v>
      </c>
      <c r="B7" s="8">
        <v>0.1825</v>
      </c>
      <c r="C7" s="8"/>
      <c r="D7" s="8">
        <v>0</v>
      </c>
      <c r="E7" s="8">
        <v>0.18329999999999999</v>
      </c>
      <c r="F7" s="8">
        <v>0.18329999999999999</v>
      </c>
      <c r="G7" s="3" t="s">
        <v>4</v>
      </c>
      <c r="H7" s="60" t="s">
        <v>12</v>
      </c>
      <c r="I7" s="61"/>
      <c r="J7" s="61"/>
      <c r="K7" s="62"/>
      <c r="M7" s="12"/>
      <c r="N7" s="12"/>
      <c r="O7" s="12"/>
    </row>
    <row r="8" spans="1:15" x14ac:dyDescent="0.25">
      <c r="A8" s="8">
        <v>1.2500000000000001E-2</v>
      </c>
      <c r="B8" s="8">
        <v>0.14660000000000001</v>
      </c>
      <c r="C8" s="8">
        <v>0.2072</v>
      </c>
      <c r="D8" s="8">
        <v>1.2500000000000001E-2</v>
      </c>
      <c r="E8" s="9">
        <v>0.15</v>
      </c>
      <c r="F8" s="8">
        <v>0.21299999999999999</v>
      </c>
      <c r="G8" s="1"/>
      <c r="H8" s="60" t="s">
        <v>13</v>
      </c>
      <c r="I8" s="61"/>
      <c r="J8" s="61"/>
      <c r="K8" s="62"/>
      <c r="M8" s="12"/>
      <c r="N8" s="12"/>
      <c r="O8" s="13"/>
    </row>
    <row r="9" spans="1:15" x14ac:dyDescent="0.25">
      <c r="A9" s="18">
        <v>2.5000000000000001E-2</v>
      </c>
      <c r="B9" s="8">
        <v>0.128</v>
      </c>
      <c r="C9" s="8">
        <v>0.2107</v>
      </c>
      <c r="D9" s="8">
        <v>2.5000000000000001E-2</v>
      </c>
      <c r="E9" s="9">
        <v>0.13100000000000001</v>
      </c>
      <c r="F9" s="8">
        <v>0.217</v>
      </c>
      <c r="G9" s="1"/>
      <c r="M9" s="12"/>
      <c r="N9" s="12"/>
      <c r="O9" s="13"/>
    </row>
    <row r="10" spans="1:15" x14ac:dyDescent="0.25">
      <c r="A10" s="19">
        <v>0.05</v>
      </c>
      <c r="B10" s="8">
        <v>0.1087</v>
      </c>
      <c r="C10" s="8">
        <v>0.20799999999999999</v>
      </c>
      <c r="D10" s="8">
        <v>0.05</v>
      </c>
      <c r="E10" s="9">
        <v>0.1</v>
      </c>
      <c r="F10" s="8">
        <v>0.216</v>
      </c>
      <c r="G10" s="1"/>
      <c r="H10" s="16"/>
      <c r="I10" s="16"/>
      <c r="J10" s="16"/>
      <c r="K10" s="16"/>
      <c r="M10" s="12"/>
      <c r="N10" s="12"/>
      <c r="O10" s="13"/>
    </row>
    <row r="11" spans="1:15" ht="15" customHeight="1" x14ac:dyDescent="0.25">
      <c r="A11" s="18">
        <v>7.4999999999999997E-2</v>
      </c>
      <c r="B11" s="8">
        <v>0.08</v>
      </c>
      <c r="C11" s="10" t="s">
        <v>1</v>
      </c>
      <c r="D11" s="8">
        <v>7.4999999999999997E-2</v>
      </c>
      <c r="E11" s="8">
        <v>7.9000000000000001E-2</v>
      </c>
      <c r="F11" s="10" t="s">
        <v>1</v>
      </c>
      <c r="G11" s="1"/>
      <c r="H11" s="24"/>
      <c r="I11" s="24"/>
      <c r="J11" s="24"/>
      <c r="K11" s="24"/>
      <c r="M11" s="12"/>
      <c r="N11" s="12"/>
      <c r="O11" s="13"/>
    </row>
    <row r="12" spans="1:15" x14ac:dyDescent="0.25">
      <c r="A12" s="20">
        <v>0.1</v>
      </c>
      <c r="B12" s="8">
        <v>6.3399999999999998E-2</v>
      </c>
      <c r="C12" s="10" t="s">
        <v>1</v>
      </c>
      <c r="D12" s="8">
        <v>0.1</v>
      </c>
      <c r="E12" s="8">
        <v>6.1100000000000002E-2</v>
      </c>
      <c r="F12" s="10" t="s">
        <v>1</v>
      </c>
      <c r="G12" s="1"/>
      <c r="H12" s="24"/>
      <c r="I12" s="24"/>
      <c r="J12" s="24"/>
      <c r="K12" s="24"/>
      <c r="M12" s="12"/>
      <c r="N12" s="12"/>
      <c r="O12" s="13"/>
    </row>
    <row r="13" spans="1:15" x14ac:dyDescent="0.25">
      <c r="A13" s="19">
        <v>0.15</v>
      </c>
      <c r="B13" s="8">
        <v>3.8699999999999998E-2</v>
      </c>
      <c r="C13" s="10" t="s">
        <v>1</v>
      </c>
      <c r="D13" s="8">
        <v>0.15</v>
      </c>
      <c r="E13" s="9">
        <v>3.5999999999999997E-2</v>
      </c>
      <c r="F13" s="10" t="s">
        <v>1</v>
      </c>
      <c r="G13" s="1"/>
      <c r="M13" s="12"/>
      <c r="N13" s="12"/>
      <c r="O13" s="13"/>
    </row>
    <row r="14" spans="1:15" x14ac:dyDescent="0.25">
      <c r="A14" s="20">
        <v>0.2</v>
      </c>
      <c r="B14" s="8">
        <v>2.1700000000000001E-2</v>
      </c>
      <c r="C14" s="10" t="s">
        <v>1</v>
      </c>
      <c r="D14" s="8">
        <v>0.2</v>
      </c>
      <c r="E14" s="8">
        <v>0.02</v>
      </c>
      <c r="F14" s="10" t="s">
        <v>1</v>
      </c>
      <c r="G14" s="1"/>
      <c r="M14" s="12"/>
      <c r="N14" s="12"/>
      <c r="O14" s="13"/>
    </row>
    <row r="15" spans="1:15" x14ac:dyDescent="0.25">
      <c r="A15" s="19">
        <v>0.25</v>
      </c>
      <c r="B15" s="8">
        <v>1.0999999999999999E-2</v>
      </c>
      <c r="C15" s="10" t="s">
        <v>1</v>
      </c>
      <c r="D15" s="8">
        <v>0.25</v>
      </c>
      <c r="E15" s="8">
        <v>0.01</v>
      </c>
      <c r="F15" s="10" t="s">
        <v>1</v>
      </c>
      <c r="G15" s="1"/>
      <c r="M15" s="12"/>
      <c r="N15" s="12"/>
      <c r="O15" s="13"/>
    </row>
    <row r="16" spans="1:15" x14ac:dyDescent="0.25">
      <c r="A16" s="20">
        <v>0.3</v>
      </c>
      <c r="B16" s="8">
        <v>4.7999999999999996E-3</v>
      </c>
      <c r="C16" s="10" t="s">
        <v>1</v>
      </c>
      <c r="D16" s="8">
        <v>0.3</v>
      </c>
      <c r="E16" s="8">
        <v>4.0000000000000001E-3</v>
      </c>
      <c r="F16" s="10" t="s">
        <v>1</v>
      </c>
      <c r="G16" s="1"/>
      <c r="M16" s="12"/>
      <c r="N16" s="12"/>
      <c r="O16" s="13"/>
    </row>
    <row r="17" spans="1:15" x14ac:dyDescent="0.25">
      <c r="A17" s="20">
        <v>0.4</v>
      </c>
      <c r="B17" s="8">
        <v>0</v>
      </c>
      <c r="C17" s="10" t="s">
        <v>1</v>
      </c>
      <c r="D17" s="8">
        <v>0.4</v>
      </c>
      <c r="E17" s="8">
        <v>0</v>
      </c>
      <c r="F17" s="10" t="s">
        <v>1</v>
      </c>
      <c r="G17" s="1"/>
      <c r="M17" s="12"/>
      <c r="N17" s="12"/>
      <c r="O17" s="13"/>
    </row>
    <row r="18" spans="1:15" x14ac:dyDescent="0.25">
      <c r="A18" s="20">
        <v>0.5</v>
      </c>
      <c r="B18" s="8">
        <v>0</v>
      </c>
      <c r="C18" s="10" t="s">
        <v>1</v>
      </c>
      <c r="D18" s="8">
        <v>0.5</v>
      </c>
      <c r="E18" s="8">
        <v>0</v>
      </c>
      <c r="F18" s="10" t="s">
        <v>1</v>
      </c>
      <c r="G18" s="1"/>
      <c r="M18" s="12"/>
      <c r="N18" s="12"/>
      <c r="O18" s="13"/>
    </row>
    <row r="19" spans="1:15" x14ac:dyDescent="0.25">
      <c r="A19" s="20">
        <v>0.6</v>
      </c>
      <c r="B19" s="8">
        <v>0</v>
      </c>
      <c r="C19" s="10" t="s">
        <v>1</v>
      </c>
      <c r="D19" s="8">
        <v>0.6</v>
      </c>
      <c r="E19" s="8">
        <v>0</v>
      </c>
      <c r="F19" s="10" t="s">
        <v>1</v>
      </c>
      <c r="G19" s="1"/>
      <c r="M19" s="12"/>
      <c r="N19" s="12"/>
      <c r="O19" s="13"/>
    </row>
    <row r="20" spans="1:15" x14ac:dyDescent="0.25">
      <c r="A20" s="20">
        <v>0.7</v>
      </c>
      <c r="B20" s="8">
        <v>2.8999999999999998E-3</v>
      </c>
      <c r="C20" s="10" t="s">
        <v>1</v>
      </c>
      <c r="D20" s="8">
        <v>0.7</v>
      </c>
      <c r="E20" s="8">
        <v>2E-3</v>
      </c>
      <c r="F20" s="10" t="s">
        <v>1</v>
      </c>
      <c r="G20" s="1"/>
      <c r="M20" s="12"/>
      <c r="N20" s="12"/>
      <c r="O20" s="12"/>
    </row>
    <row r="21" spans="1:15" x14ac:dyDescent="0.25">
      <c r="A21" s="20">
        <v>0.8</v>
      </c>
      <c r="B21" s="8">
        <v>8.2000000000000007E-3</v>
      </c>
      <c r="C21" s="10" t="s">
        <v>1</v>
      </c>
      <c r="D21" s="8">
        <v>0.8</v>
      </c>
      <c r="E21" s="8">
        <v>1.0999999999999999E-2</v>
      </c>
      <c r="F21" s="10" t="s">
        <v>1</v>
      </c>
      <c r="G21" s="1"/>
      <c r="M21" s="12"/>
      <c r="N21" s="12"/>
      <c r="O21" s="12"/>
    </row>
    <row r="22" spans="1:15" x14ac:dyDescent="0.25">
      <c r="A22" s="20">
        <v>0.9</v>
      </c>
      <c r="B22" s="8">
        <v>1.4500000000000001E-2</v>
      </c>
      <c r="C22" s="10" t="s">
        <v>1</v>
      </c>
      <c r="D22" s="8">
        <v>0.9</v>
      </c>
      <c r="E22" s="8">
        <v>3.7999999999999999E-2</v>
      </c>
      <c r="F22" s="10" t="s">
        <v>1</v>
      </c>
      <c r="G22" s="1"/>
    </row>
    <row r="23" spans="1:15" x14ac:dyDescent="0.25">
      <c r="A23" s="19">
        <v>0.95</v>
      </c>
      <c r="B23" s="8">
        <v>1.8599999999999998E-2</v>
      </c>
      <c r="C23" s="8">
        <v>6.3600000000000004E-2</v>
      </c>
      <c r="D23" s="8">
        <v>0.95</v>
      </c>
      <c r="E23" s="8">
        <v>6.6000000000000003E-2</v>
      </c>
      <c r="F23" s="8">
        <v>0.16</v>
      </c>
      <c r="G23" s="1"/>
    </row>
    <row r="24" spans="1:15" x14ac:dyDescent="0.25">
      <c r="A24" s="21">
        <v>1</v>
      </c>
      <c r="B24" s="8">
        <v>2.3599999999999999E-2</v>
      </c>
      <c r="C24" s="8"/>
      <c r="D24" s="8">
        <v>1</v>
      </c>
      <c r="E24" s="8">
        <v>0.1242</v>
      </c>
      <c r="F24" s="8">
        <v>0.1242</v>
      </c>
      <c r="G24" s="3" t="s">
        <v>7</v>
      </c>
    </row>
  </sheetData>
  <mergeCells count="11">
    <mergeCell ref="M2:O2"/>
    <mergeCell ref="A1:F4"/>
    <mergeCell ref="A5:C5"/>
    <mergeCell ref="D5:F5"/>
    <mergeCell ref="H8:K8"/>
    <mergeCell ref="H7:K7"/>
    <mergeCell ref="H6:K6"/>
    <mergeCell ref="H5:K5"/>
    <mergeCell ref="H4:K4"/>
    <mergeCell ref="H3:K3"/>
    <mergeCell ref="H1:K2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Ordinates</vt:lpstr>
      <vt:lpstr>Calculations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caramuru</dc:creator>
  <cp:lastModifiedBy>Heloísa Jočas</cp:lastModifiedBy>
  <dcterms:created xsi:type="dcterms:W3CDTF">2020-03-09T21:21:10Z</dcterms:created>
  <dcterms:modified xsi:type="dcterms:W3CDTF">2020-03-20T20:55:31Z</dcterms:modified>
</cp:coreProperties>
</file>